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PEO\DOKUM\РЭК\ЕИАС раскрытие информации\размещение информации на сайте ТМК\"/>
    </mc:Choice>
  </mc:AlternateContent>
  <bookViews>
    <workbookView xWindow="480" yWindow="150" windowWidth="27795" windowHeight="12270"/>
  </bookViews>
  <sheets>
    <sheet name="2021" sheetId="2" r:id="rId1"/>
  </sheets>
  <calcPr calcId="162913"/>
</workbook>
</file>

<file path=xl/calcChain.xml><?xml version="1.0" encoding="utf-8"?>
<calcChain xmlns="http://schemas.openxmlformats.org/spreadsheetml/2006/main">
  <c r="D16" i="2" l="1"/>
  <c r="D19" i="2"/>
  <c r="C19" i="2"/>
  <c r="C16" i="2" s="1"/>
  <c r="F19" i="2"/>
  <c r="E19" i="2"/>
  <c r="E16" i="2" s="1"/>
  <c r="F26" i="2"/>
  <c r="G16" i="2"/>
  <c r="F16" i="2"/>
  <c r="G19" i="2"/>
  <c r="C46" i="2" l="1"/>
  <c r="D33" i="2"/>
  <c r="E33" i="2"/>
  <c r="F33" i="2"/>
  <c r="C33" i="2"/>
  <c r="G23" i="2"/>
  <c r="F23" i="2"/>
  <c r="E23" i="2"/>
  <c r="D23" i="2"/>
  <c r="C23" i="2"/>
  <c r="F34" i="2" l="1"/>
  <c r="E34" i="2"/>
  <c r="D34" i="2"/>
  <c r="C34" i="2"/>
  <c r="G7" i="2"/>
  <c r="G26" i="2" s="1"/>
  <c r="G28" i="2" s="1"/>
  <c r="F7" i="2"/>
  <c r="E7" i="2"/>
  <c r="E26" i="2" s="1"/>
  <c r="E28" i="2" s="1"/>
  <c r="D7" i="2"/>
  <c r="C7" i="2"/>
  <c r="C26" i="2" s="1"/>
  <c r="C28" i="2" s="1"/>
  <c r="F28" i="2" l="1"/>
  <c r="D26" i="2"/>
  <c r="D28" i="2" s="1"/>
</calcChain>
</file>

<file path=xl/sharedStrings.xml><?xml version="1.0" encoding="utf-8"?>
<sst xmlns="http://schemas.openxmlformats.org/spreadsheetml/2006/main" count="109" uniqueCount="64">
  <si>
    <t xml:space="preserve">Период регулирования                                      </t>
  </si>
  <si>
    <t>Наименование показателя</t>
  </si>
  <si>
    <t>Ед.изм.</t>
  </si>
  <si>
    <t>Услуги водоснабжения технической водой</t>
  </si>
  <si>
    <t>Услуги водоснабжения питьевой водой</t>
  </si>
  <si>
    <t>Услуги водоснабжения фильтрованной водой</t>
  </si>
  <si>
    <t>Услуги водоснабжения оборотной водой</t>
  </si>
  <si>
    <t>Транспортировка сточных вод</t>
  </si>
  <si>
    <t xml:space="preserve">Электроэнергия                     </t>
  </si>
  <si>
    <t xml:space="preserve">тыс. руб.  </t>
  </si>
  <si>
    <t xml:space="preserve">Реагенты                           </t>
  </si>
  <si>
    <t xml:space="preserve">Капитальный ремонт                 </t>
  </si>
  <si>
    <t xml:space="preserve">Отчисления на социальные нужды     </t>
  </si>
  <si>
    <t xml:space="preserve">Прочие расходы                     </t>
  </si>
  <si>
    <t>тыс. руб.</t>
  </si>
  <si>
    <t xml:space="preserve">Необходимая валовая выручка        </t>
  </si>
  <si>
    <t xml:space="preserve">Утвержденный тариф                 </t>
  </si>
  <si>
    <t xml:space="preserve">руб. м3   </t>
  </si>
  <si>
    <t>тыс.м3</t>
  </si>
  <si>
    <t>-</t>
  </si>
  <si>
    <t>Объем воды на собственное потребление</t>
  </si>
  <si>
    <t>Объем воды отпущенной потребителям</t>
  </si>
  <si>
    <t>Протяженность водопроводных сетей</t>
  </si>
  <si>
    <t>м</t>
  </si>
  <si>
    <t>25 050,0</t>
  </si>
  <si>
    <t>33 410,0</t>
  </si>
  <si>
    <t>7 460,0</t>
  </si>
  <si>
    <t>28 276,0</t>
  </si>
  <si>
    <t>Количество скважин</t>
  </si>
  <si>
    <t>шт</t>
  </si>
  <si>
    <t>Кол-во насосных станций</t>
  </si>
  <si>
    <t>Среднесписочная численность ОПП</t>
  </si>
  <si>
    <t>чел</t>
  </si>
  <si>
    <t>Удельный расход эл/энергии на подачу воды в сеть</t>
  </si>
  <si>
    <t>кВт*ч/м3</t>
  </si>
  <si>
    <t>Услуги по водоотведению</t>
  </si>
  <si>
    <t>Объем сточных вод, принятых от потребителей</t>
  </si>
  <si>
    <t>Объем сточных вод, принятых от других регулируемых организаций</t>
  </si>
  <si>
    <t>Объем сточных вод, пропущенных через очистные сооружения</t>
  </si>
  <si>
    <t>Протяженность канализационных сетей</t>
  </si>
  <si>
    <t>км</t>
  </si>
  <si>
    <t>Количество насосных станций и очистных сооружений</t>
  </si>
  <si>
    <t>Информация об основных показателях финансово-хозяйственной деятельности регулируемой организации.</t>
  </si>
  <si>
    <t>Покупная вода</t>
  </si>
  <si>
    <t>ОПЕРАЦИОННЫЕ РАСХОДЫ</t>
  </si>
  <si>
    <t xml:space="preserve">Оплата труда ПП                  </t>
  </si>
  <si>
    <t xml:space="preserve">Текущий ремонт и техническое обслуживание  </t>
  </si>
  <si>
    <t>Общехозяйственные расходы (цеховые)</t>
  </si>
  <si>
    <t>Административные расходы</t>
  </si>
  <si>
    <t>НЕПОДКОНТРОЛЬНЫЕ РАСХОДЫ</t>
  </si>
  <si>
    <t>Налог на имущество</t>
  </si>
  <si>
    <t>Водный налог</t>
  </si>
  <si>
    <t>Амортизация</t>
  </si>
  <si>
    <t>Полезный отпуск</t>
  </si>
  <si>
    <t>Корректировка НВВ</t>
  </si>
  <si>
    <t>Отклонение фактически достигнутого объема</t>
  </si>
  <si>
    <t>Отклонение фактически достигнутого уровня неподконтрольных расходов</t>
  </si>
  <si>
    <t>Объем водоснабжения(водоотведения)</t>
  </si>
  <si>
    <t>2021 год</t>
  </si>
  <si>
    <t>с 01.01.2021 по 30.06.2021</t>
  </si>
  <si>
    <t>с 01.07.2021 по 31.12.2021</t>
  </si>
  <si>
    <t>НЕДОПОЛУЧЕННЫЕ ДОХОДЫ/РАСХОДЫ ПРОШЛЫХ ПЕРИОДОВ</t>
  </si>
  <si>
    <t>Экономически обоснованные расходы, не учтенные органом регулирования</t>
  </si>
  <si>
    <t>Недополученные доходы прошлых периодов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</si>
</sst>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 wrapText="1"/>
    </xf>
    <xf numFmtId="164" fontId="4" fillId="0" borderId="4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1" applyFont="1" applyFill="1" applyBorder="1" applyAlignment="1">
      <alignment horizontal="right" vertical="center" wrapText="1"/>
    </xf>
    <xf numFmtId="164" fontId="4" fillId="0" borderId="1" xfId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1" applyFont="1" applyBorder="1" applyAlignment="1">
      <alignment horizontal="right" vertical="center" wrapText="1"/>
    </xf>
    <xf numFmtId="0" fontId="2" fillId="0" borderId="0" xfId="0" applyFont="1"/>
    <xf numFmtId="0" fontId="8" fillId="0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4" fontId="0" fillId="0" borderId="1" xfId="1" applyFont="1" applyBorder="1"/>
    <xf numFmtId="164" fontId="8" fillId="0" borderId="1" xfId="1" applyFont="1" applyFill="1" applyBorder="1" applyAlignment="1">
      <alignment horizontal="right" vertical="center" wrapText="1"/>
    </xf>
    <xf numFmtId="164" fontId="2" fillId="0" borderId="0" xfId="0" applyNumberFormat="1" applyFont="1"/>
    <xf numFmtId="0" fontId="0" fillId="0" borderId="0" xfId="0" applyFont="1"/>
    <xf numFmtId="0" fontId="4" fillId="0" borderId="1" xfId="0" applyFont="1" applyBorder="1" applyAlignment="1">
      <alignment horizontal="left" vertical="center" wrapText="1" indent="3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0" workbookViewId="0">
      <selection activeCell="J39" sqref="J39"/>
    </sheetView>
  </sheetViews>
  <sheetFormatPr defaultRowHeight="15" x14ac:dyDescent="0.25"/>
  <cols>
    <col min="1" max="1" width="35.5703125" customWidth="1"/>
    <col min="3" max="3" width="13.28515625" customWidth="1"/>
    <col min="4" max="4" width="13.5703125" customWidth="1"/>
    <col min="5" max="5" width="13.85546875" customWidth="1"/>
    <col min="6" max="6" width="13.5703125" customWidth="1"/>
    <col min="7" max="7" width="13.42578125" customWidth="1"/>
    <col min="9" max="9" width="11.5703125" bestFit="1" customWidth="1"/>
  </cols>
  <sheetData>
    <row r="1" spans="1:7" ht="18.75" x14ac:dyDescent="0.25">
      <c r="A1" s="5" t="s">
        <v>42</v>
      </c>
    </row>
    <row r="3" spans="1:7" x14ac:dyDescent="0.25">
      <c r="A3" s="25" t="s">
        <v>0</v>
      </c>
      <c r="B3" s="26"/>
      <c r="C3" s="27" t="s">
        <v>58</v>
      </c>
      <c r="D3" s="27"/>
      <c r="E3" s="27"/>
      <c r="F3" s="27"/>
      <c r="G3" s="27"/>
    </row>
    <row r="4" spans="1:7" ht="4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s="15" customFormat="1" ht="17.25" customHeight="1" x14ac:dyDescent="0.25">
      <c r="A5" s="13" t="s">
        <v>8</v>
      </c>
      <c r="B5" s="13" t="s">
        <v>9</v>
      </c>
      <c r="C5" s="14">
        <v>14074.708000000001</v>
      </c>
      <c r="D5" s="14">
        <v>4939.4399999999996</v>
      </c>
      <c r="E5" s="14">
        <v>4791.6189999999997</v>
      </c>
      <c r="F5" s="14">
        <v>26402.136999999999</v>
      </c>
      <c r="G5" s="14">
        <v>1272.798</v>
      </c>
    </row>
    <row r="6" spans="1:7" s="15" customFormat="1" ht="19.5" customHeight="1" x14ac:dyDescent="0.25">
      <c r="A6" s="13" t="s">
        <v>43</v>
      </c>
      <c r="B6" s="13" t="s">
        <v>9</v>
      </c>
      <c r="C6" s="14">
        <v>967.351</v>
      </c>
      <c r="D6" s="14">
        <v>23318.412</v>
      </c>
      <c r="E6" s="14">
        <v>23073.599999999999</v>
      </c>
      <c r="F6" s="14">
        <v>3997.4</v>
      </c>
      <c r="G6" s="14">
        <v>0</v>
      </c>
    </row>
    <row r="7" spans="1:7" s="15" customFormat="1" ht="18" customHeight="1" x14ac:dyDescent="0.25">
      <c r="A7" s="13" t="s">
        <v>44</v>
      </c>
      <c r="B7" s="13" t="s">
        <v>9</v>
      </c>
      <c r="C7" s="14">
        <f>SUM(C8:C15)</f>
        <v>19344.949000000001</v>
      </c>
      <c r="D7" s="14">
        <f t="shared" ref="D7:G7" si="0">SUM(D8:D15)</f>
        <v>5255.0730000000003</v>
      </c>
      <c r="E7" s="14">
        <f t="shared" si="0"/>
        <v>12249.44</v>
      </c>
      <c r="F7" s="14">
        <f t="shared" si="0"/>
        <v>20927.485999999997</v>
      </c>
      <c r="G7" s="14">
        <f t="shared" si="0"/>
        <v>4573.1469999999999</v>
      </c>
    </row>
    <row r="8" spans="1:7" x14ac:dyDescent="0.25">
      <c r="A8" s="3" t="s">
        <v>10</v>
      </c>
      <c r="B8" s="3" t="s">
        <v>9</v>
      </c>
      <c r="C8" s="4">
        <v>0</v>
      </c>
      <c r="D8" s="4">
        <v>246.60400000000001</v>
      </c>
      <c r="E8" s="4">
        <v>2677.4110000000001</v>
      </c>
      <c r="F8" s="4">
        <v>0</v>
      </c>
      <c r="G8" s="4">
        <v>0</v>
      </c>
    </row>
    <row r="9" spans="1:7" x14ac:dyDescent="0.25">
      <c r="A9" s="3" t="s">
        <v>45</v>
      </c>
      <c r="B9" s="3" t="s">
        <v>9</v>
      </c>
      <c r="C9" s="4">
        <v>1676.6289999999999</v>
      </c>
      <c r="D9" s="4">
        <v>1451.3440000000001</v>
      </c>
      <c r="E9" s="4">
        <v>1967.7070000000001</v>
      </c>
      <c r="F9" s="4">
        <v>5312.5889999999999</v>
      </c>
      <c r="G9" s="4">
        <v>541.53499999999997</v>
      </c>
    </row>
    <row r="10" spans="1:7" ht="18" customHeight="1" x14ac:dyDescent="0.25">
      <c r="A10" s="3" t="s">
        <v>12</v>
      </c>
      <c r="B10" s="3" t="s">
        <v>9</v>
      </c>
      <c r="C10" s="4">
        <v>502.98899999999998</v>
      </c>
      <c r="D10" s="4">
        <v>435.40300000000002</v>
      </c>
      <c r="E10" s="4">
        <v>590.31200000000001</v>
      </c>
      <c r="F10" s="4">
        <v>1593.777</v>
      </c>
      <c r="G10" s="4">
        <v>162.46100000000001</v>
      </c>
    </row>
    <row r="11" spans="1:7" ht="16.5" customHeight="1" x14ac:dyDescent="0.25">
      <c r="A11" s="8" t="s">
        <v>47</v>
      </c>
      <c r="B11" s="3" t="s">
        <v>9</v>
      </c>
      <c r="C11" s="9">
        <v>7036.8710000000001</v>
      </c>
      <c r="D11" s="11">
        <v>799.54100000000005</v>
      </c>
      <c r="E11" s="4">
        <v>0</v>
      </c>
      <c r="F11" s="4">
        <v>2859.9169999999999</v>
      </c>
      <c r="G11" s="4">
        <v>1604.557</v>
      </c>
    </row>
    <row r="12" spans="1:7" x14ac:dyDescent="0.25">
      <c r="A12" s="3" t="s">
        <v>13</v>
      </c>
      <c r="B12" s="3" t="s">
        <v>9</v>
      </c>
      <c r="C12" s="4" t="s">
        <v>19</v>
      </c>
      <c r="D12" s="4">
        <v>0</v>
      </c>
      <c r="E12" s="4">
        <v>0</v>
      </c>
      <c r="F12" s="4">
        <v>0</v>
      </c>
      <c r="G12" s="4">
        <v>0</v>
      </c>
    </row>
    <row r="13" spans="1:7" ht="27.75" customHeight="1" x14ac:dyDescent="0.25">
      <c r="A13" s="3" t="s">
        <v>46</v>
      </c>
      <c r="B13" s="3" t="s">
        <v>9</v>
      </c>
      <c r="C13" s="4">
        <v>5910.47</v>
      </c>
      <c r="D13" s="4">
        <v>2034.5139999999999</v>
      </c>
      <c r="E13" s="4">
        <v>6262.2650000000003</v>
      </c>
      <c r="F13" s="4">
        <v>11161.203</v>
      </c>
      <c r="G13" s="4">
        <v>1773.47</v>
      </c>
    </row>
    <row r="14" spans="1:7" x14ac:dyDescent="0.25">
      <c r="A14" s="3" t="s">
        <v>11</v>
      </c>
      <c r="B14" s="3" t="s">
        <v>9</v>
      </c>
      <c r="C14" s="4">
        <v>1366.357</v>
      </c>
      <c r="D14" s="4">
        <v>0</v>
      </c>
      <c r="E14" s="4">
        <v>0</v>
      </c>
      <c r="F14" s="4">
        <v>0</v>
      </c>
      <c r="G14" s="4">
        <v>0</v>
      </c>
    </row>
    <row r="15" spans="1:7" ht="15.75" customHeight="1" x14ac:dyDescent="0.25">
      <c r="A15" s="3" t="s">
        <v>48</v>
      </c>
      <c r="B15" s="3" t="s">
        <v>14</v>
      </c>
      <c r="C15" s="4">
        <v>2851.6329999999998</v>
      </c>
      <c r="D15" s="4">
        <v>287.66699999999997</v>
      </c>
      <c r="E15" s="4">
        <v>751.745</v>
      </c>
      <c r="F15" s="4">
        <v>0</v>
      </c>
      <c r="G15" s="4">
        <v>491.12400000000002</v>
      </c>
    </row>
    <row r="16" spans="1:7" s="15" customFormat="1" ht="21.75" customHeight="1" x14ac:dyDescent="0.25">
      <c r="A16" s="16" t="s">
        <v>49</v>
      </c>
      <c r="B16" s="13" t="s">
        <v>9</v>
      </c>
      <c r="C16" s="14">
        <f t="shared" ref="C16:D16" si="1">SUM(C17:C19)</f>
        <v>9021.6719999999987</v>
      </c>
      <c r="D16" s="14">
        <f t="shared" si="1"/>
        <v>4957.8050000000003</v>
      </c>
      <c r="E16" s="14">
        <f>SUM(E17:E19)</f>
        <v>8055.652</v>
      </c>
      <c r="F16" s="14">
        <f>SUM(F17:F19)</f>
        <v>2894.1040000000003</v>
      </c>
      <c r="G16" s="14">
        <f>SUM(G17:G19)</f>
        <v>35.450000000000003</v>
      </c>
    </row>
    <row r="17" spans="1:9" x14ac:dyDescent="0.25">
      <c r="A17" s="10" t="s">
        <v>50</v>
      </c>
      <c r="B17" s="3" t="s">
        <v>9</v>
      </c>
      <c r="C17" s="11">
        <v>55.584000000000003</v>
      </c>
      <c r="D17" s="11">
        <v>99.278999999999996</v>
      </c>
      <c r="E17" s="11">
        <v>136.61699999999999</v>
      </c>
      <c r="F17" s="11">
        <v>1291.827</v>
      </c>
      <c r="G17" s="11">
        <v>35.450000000000003</v>
      </c>
    </row>
    <row r="18" spans="1:9" x14ac:dyDescent="0.25">
      <c r="A18" s="10" t="s">
        <v>51</v>
      </c>
      <c r="B18" s="3" t="s">
        <v>9</v>
      </c>
      <c r="C18" s="11">
        <v>6667.9669999999996</v>
      </c>
      <c r="D18" s="11">
        <v>2007.1389999999999</v>
      </c>
      <c r="E18" s="18">
        <v>0</v>
      </c>
      <c r="F18" s="18">
        <v>0</v>
      </c>
      <c r="G18" s="18">
        <v>0</v>
      </c>
    </row>
    <row r="19" spans="1:9" ht="38.25" x14ac:dyDescent="0.25">
      <c r="A19" s="13" t="s">
        <v>61</v>
      </c>
      <c r="B19" s="13" t="s">
        <v>9</v>
      </c>
      <c r="C19" s="14">
        <f t="shared" ref="C19:D19" si="2">SUM(C20:C21)</f>
        <v>2298.1210000000001</v>
      </c>
      <c r="D19" s="14">
        <f t="shared" si="2"/>
        <v>2851.3870000000002</v>
      </c>
      <c r="E19" s="14">
        <f>SUM(E20:E21)</f>
        <v>7919.0349999999999</v>
      </c>
      <c r="F19" s="14">
        <f>SUM(F20:F21)</f>
        <v>1602.277</v>
      </c>
      <c r="G19" s="14">
        <f>SUM(G20)</f>
        <v>0</v>
      </c>
    </row>
    <row r="20" spans="1:9" ht="25.5" x14ac:dyDescent="0.25">
      <c r="A20" s="3" t="s">
        <v>62</v>
      </c>
      <c r="B20" s="3" t="s">
        <v>9</v>
      </c>
      <c r="C20" s="4">
        <v>743.12099999999998</v>
      </c>
      <c r="D20" s="4">
        <v>33.546999999999997</v>
      </c>
      <c r="E20" s="4">
        <v>124.2</v>
      </c>
      <c r="F20" s="4">
        <v>1602.277</v>
      </c>
      <c r="G20" s="4"/>
    </row>
    <row r="21" spans="1:9" ht="25.5" x14ac:dyDescent="0.25">
      <c r="A21" s="3" t="s">
        <v>63</v>
      </c>
      <c r="B21" s="3" t="s">
        <v>9</v>
      </c>
      <c r="C21" s="4">
        <v>1555</v>
      </c>
      <c r="D21" s="4">
        <v>2817.84</v>
      </c>
      <c r="E21" s="4">
        <v>7794.835</v>
      </c>
      <c r="F21" s="4"/>
      <c r="G21" s="4"/>
    </row>
    <row r="22" spans="1:9" s="15" customFormat="1" x14ac:dyDescent="0.25">
      <c r="A22" s="13" t="s">
        <v>52</v>
      </c>
      <c r="B22" s="13" t="s">
        <v>9</v>
      </c>
      <c r="C22" s="14">
        <v>281.87700000000001</v>
      </c>
      <c r="D22" s="14">
        <v>582.45000000000005</v>
      </c>
      <c r="E22" s="14">
        <v>272.75099999999998</v>
      </c>
      <c r="F22" s="14">
        <v>5749.6909999999998</v>
      </c>
      <c r="G22" s="14">
        <v>204</v>
      </c>
    </row>
    <row r="23" spans="1:9" s="15" customFormat="1" x14ac:dyDescent="0.25">
      <c r="A23" s="13" t="s">
        <v>54</v>
      </c>
      <c r="B23" s="13" t="s">
        <v>9</v>
      </c>
      <c r="C23" s="14">
        <f>SUM(C24:C25)</f>
        <v>-871.42100000000005</v>
      </c>
      <c r="D23" s="14">
        <f>SUM(D24:D25)</f>
        <v>-1909.0419999999999</v>
      </c>
      <c r="E23" s="14">
        <f>SUM(E24:E25)</f>
        <v>-2813.4250000000002</v>
      </c>
      <c r="F23" s="14">
        <f>SUM(F24:F25)</f>
        <v>-1849.26</v>
      </c>
      <c r="G23" s="14">
        <f>SUM(G24:G25)</f>
        <v>0</v>
      </c>
    </row>
    <row r="24" spans="1:9" s="21" customFormat="1" ht="25.5" x14ac:dyDescent="0.25">
      <c r="A24" s="3" t="s">
        <v>55</v>
      </c>
      <c r="B24" s="3" t="s">
        <v>9</v>
      </c>
      <c r="C24" s="4">
        <v>0</v>
      </c>
      <c r="D24" s="4">
        <v>0</v>
      </c>
      <c r="E24" s="4">
        <v>0</v>
      </c>
      <c r="F24" s="4">
        <v>-1849.26</v>
      </c>
      <c r="G24" s="4">
        <v>0</v>
      </c>
    </row>
    <row r="25" spans="1:9" s="21" customFormat="1" ht="25.5" x14ac:dyDescent="0.25">
      <c r="A25" s="3" t="s">
        <v>56</v>
      </c>
      <c r="B25" s="3" t="s">
        <v>9</v>
      </c>
      <c r="C25" s="4">
        <v>-871.42100000000005</v>
      </c>
      <c r="D25" s="4">
        <v>-1909.0419999999999</v>
      </c>
      <c r="E25" s="4">
        <v>-2813.4250000000002</v>
      </c>
      <c r="F25" s="4">
        <v>0</v>
      </c>
      <c r="G25" s="4"/>
    </row>
    <row r="26" spans="1:9" s="15" customFormat="1" ht="17.25" customHeight="1" x14ac:dyDescent="0.25">
      <c r="A26" s="13" t="s">
        <v>15</v>
      </c>
      <c r="B26" s="13" t="s">
        <v>9</v>
      </c>
      <c r="C26" s="19">
        <f>SUM(C5:C7,C16,C22:C23)</f>
        <v>42819.135999999999</v>
      </c>
      <c r="D26" s="14">
        <f>SUM(D5:D7,D16,D22:D23)</f>
        <v>37144.137999999999</v>
      </c>
      <c r="E26" s="14">
        <f>SUM(E5:E7,E16,E22:E23)</f>
        <v>45629.636999999995</v>
      </c>
      <c r="F26" s="14">
        <f>SUM(F5:F7,F16,F22:F23)</f>
        <v>58121.557999999997</v>
      </c>
      <c r="G26" s="14">
        <f>SUM(G5:G7,G16,G22:G23)</f>
        <v>6085.3949999999995</v>
      </c>
      <c r="I26" s="20"/>
    </row>
    <row r="27" spans="1:9" s="15" customFormat="1" ht="17.25" customHeight="1" x14ac:dyDescent="0.25">
      <c r="A27" s="13" t="s">
        <v>57</v>
      </c>
      <c r="B27" s="13" t="s">
        <v>18</v>
      </c>
      <c r="C27" s="19">
        <v>8458.4</v>
      </c>
      <c r="D27" s="14">
        <v>1961.7</v>
      </c>
      <c r="E27" s="14">
        <v>4090</v>
      </c>
      <c r="F27" s="14">
        <v>21134.799999999999</v>
      </c>
      <c r="G27" s="14">
        <v>2211.1999999999998</v>
      </c>
      <c r="I27" s="20"/>
    </row>
    <row r="28" spans="1:9" x14ac:dyDescent="0.25">
      <c r="A28" s="13" t="s">
        <v>16</v>
      </c>
      <c r="B28" s="13" t="s">
        <v>17</v>
      </c>
      <c r="C28" s="19">
        <f>C26/C27</f>
        <v>5.0623210063368962</v>
      </c>
      <c r="D28" s="19">
        <f>D26/D27</f>
        <v>18.934667890095323</v>
      </c>
      <c r="E28" s="14">
        <f>E26/E27</f>
        <v>11.156390464547677</v>
      </c>
      <c r="F28" s="14">
        <f t="shared" ref="F28:G28" si="3">F26/F27</f>
        <v>2.750040596551659</v>
      </c>
      <c r="G28" s="14">
        <f t="shared" si="3"/>
        <v>2.7520780571635313</v>
      </c>
    </row>
    <row r="29" spans="1:9" x14ac:dyDescent="0.25">
      <c r="A29" s="22" t="s">
        <v>59</v>
      </c>
      <c r="B29" s="3" t="s">
        <v>17</v>
      </c>
      <c r="C29" s="11">
        <v>4.92</v>
      </c>
      <c r="D29" s="11">
        <v>18.5</v>
      </c>
      <c r="E29" s="4">
        <v>10.62</v>
      </c>
      <c r="F29" s="4">
        <v>2.5</v>
      </c>
      <c r="G29" s="4">
        <v>2.7</v>
      </c>
    </row>
    <row r="30" spans="1:9" x14ac:dyDescent="0.25">
      <c r="A30" s="22" t="s">
        <v>60</v>
      </c>
      <c r="B30" s="3" t="s">
        <v>17</v>
      </c>
      <c r="C30" s="11">
        <v>5.2</v>
      </c>
      <c r="D30" s="11">
        <v>19.37</v>
      </c>
      <c r="E30" s="4">
        <v>11.69</v>
      </c>
      <c r="F30" s="4">
        <v>3</v>
      </c>
      <c r="G30" s="4">
        <v>2.81</v>
      </c>
    </row>
    <row r="32" spans="1:9" ht="45" x14ac:dyDescent="0.25">
      <c r="A32" s="7" t="s">
        <v>1</v>
      </c>
      <c r="B32" s="7" t="s">
        <v>2</v>
      </c>
      <c r="C32" s="2" t="s">
        <v>3</v>
      </c>
      <c r="D32" s="2" t="s">
        <v>4</v>
      </c>
      <c r="E32" s="2" t="s">
        <v>5</v>
      </c>
      <c r="F32" s="2" t="s">
        <v>6</v>
      </c>
    </row>
    <row r="33" spans="1:6" x14ac:dyDescent="0.25">
      <c r="A33" s="6" t="s">
        <v>53</v>
      </c>
      <c r="B33" s="1" t="s">
        <v>18</v>
      </c>
      <c r="C33" s="17">
        <f>C27</f>
        <v>8458.4</v>
      </c>
      <c r="D33" s="17">
        <f t="shared" ref="D33:F33" si="4">D27</f>
        <v>1961.7</v>
      </c>
      <c r="E33" s="17">
        <f t="shared" si="4"/>
        <v>4090</v>
      </c>
      <c r="F33" s="17">
        <f t="shared" si="4"/>
        <v>21134.799999999999</v>
      </c>
    </row>
    <row r="34" spans="1:6" ht="15" customHeight="1" x14ac:dyDescent="0.25">
      <c r="A34" s="6" t="s">
        <v>20</v>
      </c>
      <c r="B34" s="1" t="s">
        <v>18</v>
      </c>
      <c r="C34" s="17">
        <f>C33-C35</f>
        <v>6851.9</v>
      </c>
      <c r="D34" s="17">
        <f>D33-D35</f>
        <v>1801.7</v>
      </c>
      <c r="E34" s="17">
        <f>E33-E35</f>
        <v>805</v>
      </c>
      <c r="F34" s="17">
        <f>F33-F35</f>
        <v>21064.799999999999</v>
      </c>
    </row>
    <row r="35" spans="1:6" ht="15" customHeight="1" x14ac:dyDescent="0.25">
      <c r="A35" s="6" t="s">
        <v>21</v>
      </c>
      <c r="B35" s="1" t="s">
        <v>18</v>
      </c>
      <c r="C35" s="17">
        <v>1606.5</v>
      </c>
      <c r="D35" s="17">
        <v>160</v>
      </c>
      <c r="E35" s="17">
        <v>3285</v>
      </c>
      <c r="F35" s="17">
        <v>70</v>
      </c>
    </row>
    <row r="36" spans="1:6" ht="15" customHeight="1" x14ac:dyDescent="0.25">
      <c r="A36" s="6" t="s">
        <v>22</v>
      </c>
      <c r="B36" s="1" t="s">
        <v>23</v>
      </c>
      <c r="C36" s="1" t="s">
        <v>24</v>
      </c>
      <c r="D36" s="1" t="s">
        <v>25</v>
      </c>
      <c r="E36" s="1" t="s">
        <v>26</v>
      </c>
      <c r="F36" s="1" t="s">
        <v>27</v>
      </c>
    </row>
    <row r="37" spans="1:6" x14ac:dyDescent="0.25">
      <c r="A37" s="6" t="s">
        <v>28</v>
      </c>
      <c r="B37" s="1" t="s">
        <v>29</v>
      </c>
      <c r="C37" s="1" t="s">
        <v>19</v>
      </c>
      <c r="D37" s="1" t="s">
        <v>19</v>
      </c>
      <c r="E37" s="1" t="s">
        <v>19</v>
      </c>
      <c r="F37" s="1" t="s">
        <v>19</v>
      </c>
    </row>
    <row r="38" spans="1:6" x14ac:dyDescent="0.25">
      <c r="A38" s="6" t="s">
        <v>30</v>
      </c>
      <c r="B38" s="1" t="s">
        <v>29</v>
      </c>
      <c r="C38" s="1">
        <v>4</v>
      </c>
      <c r="D38" s="1">
        <v>3</v>
      </c>
      <c r="E38" s="1">
        <v>1</v>
      </c>
      <c r="F38" s="1" t="s">
        <v>19</v>
      </c>
    </row>
    <row r="39" spans="1:6" ht="16.5" customHeight="1" x14ac:dyDescent="0.25">
      <c r="A39" s="6" t="s">
        <v>31</v>
      </c>
      <c r="B39" s="1" t="s">
        <v>32</v>
      </c>
      <c r="C39" s="1">
        <v>10</v>
      </c>
      <c r="D39" s="1">
        <v>8</v>
      </c>
      <c r="E39" s="1">
        <v>9</v>
      </c>
      <c r="F39" s="1">
        <v>22</v>
      </c>
    </row>
    <row r="40" spans="1:6" ht="26.25" customHeight="1" x14ac:dyDescent="0.25">
      <c r="A40" s="6" t="s">
        <v>33</v>
      </c>
      <c r="B40" s="1" t="s">
        <v>34</v>
      </c>
      <c r="C40" s="24">
        <v>0.46139999999999998</v>
      </c>
      <c r="D40" s="24">
        <v>0.50880000000000003</v>
      </c>
      <c r="E40" s="24">
        <v>0.34539999999999998</v>
      </c>
      <c r="F40" s="24">
        <v>0.37069999999999997</v>
      </c>
    </row>
    <row r="45" spans="1:6" ht="38.25" x14ac:dyDescent="0.25">
      <c r="A45" s="1" t="s">
        <v>1</v>
      </c>
      <c r="B45" s="1" t="s">
        <v>2</v>
      </c>
      <c r="C45" s="1" t="s">
        <v>35</v>
      </c>
    </row>
    <row r="46" spans="1:6" ht="25.5" x14ac:dyDescent="0.25">
      <c r="A46" s="6" t="s">
        <v>36</v>
      </c>
      <c r="B46" s="1" t="s">
        <v>18</v>
      </c>
      <c r="C46" s="12">
        <f>G27</f>
        <v>2211.1999999999998</v>
      </c>
    </row>
    <row r="47" spans="1:6" ht="33.75" customHeight="1" x14ac:dyDescent="0.25">
      <c r="A47" s="6" t="s">
        <v>37</v>
      </c>
      <c r="B47" s="1" t="s">
        <v>18</v>
      </c>
      <c r="C47" s="1">
        <v>0</v>
      </c>
    </row>
    <row r="48" spans="1:6" ht="30.75" customHeight="1" x14ac:dyDescent="0.25">
      <c r="A48" s="6" t="s">
        <v>38</v>
      </c>
      <c r="B48" s="1" t="s">
        <v>18</v>
      </c>
      <c r="C48" s="1">
        <v>0</v>
      </c>
    </row>
    <row r="49" spans="1:3" ht="20.25" customHeight="1" x14ac:dyDescent="0.25">
      <c r="A49" s="6" t="s">
        <v>39</v>
      </c>
      <c r="B49" s="1" t="s">
        <v>40</v>
      </c>
      <c r="C49" s="23">
        <v>21.53</v>
      </c>
    </row>
    <row r="50" spans="1:3" ht="28.5" customHeight="1" x14ac:dyDescent="0.25">
      <c r="A50" s="6" t="s">
        <v>41</v>
      </c>
      <c r="B50" s="1" t="s">
        <v>29</v>
      </c>
      <c r="C50" s="23">
        <v>2</v>
      </c>
    </row>
    <row r="51" spans="1:3" ht="21.75" customHeight="1" x14ac:dyDescent="0.25">
      <c r="A51" s="6" t="s">
        <v>31</v>
      </c>
      <c r="B51" s="1" t="s">
        <v>32</v>
      </c>
      <c r="C51" s="23">
        <v>3</v>
      </c>
    </row>
  </sheetData>
  <mergeCells count="2">
    <mergeCell ref="A3:B3"/>
    <mergeCell ref="C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Данилова Ольга Николаевна</dc:creator>
  <cp:lastModifiedBy>Данилова Ольга Николаевна</cp:lastModifiedBy>
  <cp:lastPrinted>2019-01-21T08:21:26Z</cp:lastPrinted>
  <dcterms:created xsi:type="dcterms:W3CDTF">2018-01-10T08:09:04Z</dcterms:created>
  <dcterms:modified xsi:type="dcterms:W3CDTF">2021-01-05T07:12:05Z</dcterms:modified>
</cp:coreProperties>
</file>