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\PEO\РЭК\ЕИАС раскрытие информации\размещение информации на сайте ТМК\"/>
    </mc:Choice>
  </mc:AlternateContent>
  <xr:revisionPtr revIDLastSave="0" documentId="13_ncr:1_{83DCC79B-76A0-49C1-B462-EB0CC3AC8CEB}" xr6:coauthVersionLast="36" xr6:coauthVersionMax="36" xr10:uidLastSave="{00000000-0000-0000-0000-000000000000}"/>
  <bookViews>
    <workbookView xWindow="480" yWindow="150" windowWidth="27795" windowHeight="12270" xr2:uid="{00000000-000D-0000-FFFF-FFFF00000000}"/>
  </bookViews>
  <sheets>
    <sheet name="2025" sheetId="2" r:id="rId1"/>
    <sheet name="Лист1" sheetId="3" r:id="rId2"/>
  </sheets>
  <calcPr calcId="191029"/>
</workbook>
</file>

<file path=xl/calcChain.xml><?xml version="1.0" encoding="utf-8"?>
<calcChain xmlns="http://schemas.openxmlformats.org/spreadsheetml/2006/main">
  <c r="D5" i="3" l="1"/>
  <c r="D9" i="3" s="1"/>
  <c r="D7" i="3"/>
  <c r="D8" i="3" l="1"/>
  <c r="D21" i="2"/>
  <c r="D17" i="2" s="1"/>
  <c r="C21" i="2"/>
  <c r="C17" i="2" s="1"/>
  <c r="F21" i="2"/>
  <c r="F17" i="2" s="1"/>
  <c r="E21" i="2"/>
  <c r="E17" i="2" s="1"/>
  <c r="D36" i="2" l="1"/>
  <c r="E36" i="2"/>
  <c r="F36" i="2"/>
  <c r="C36" i="2"/>
  <c r="F25" i="2"/>
  <c r="E25" i="2"/>
  <c r="D25" i="2"/>
  <c r="C25" i="2"/>
  <c r="F37" i="2" l="1"/>
  <c r="E37" i="2"/>
  <c r="D37" i="2"/>
  <c r="C37" i="2"/>
  <c r="F7" i="2"/>
  <c r="F29" i="2" s="1"/>
  <c r="E7" i="2"/>
  <c r="E29" i="2" s="1"/>
  <c r="E31" i="2" s="1"/>
  <c r="D7" i="2"/>
  <c r="C7" i="2"/>
  <c r="C29" i="2" l="1"/>
  <c r="F31" i="2"/>
  <c r="D29" i="2"/>
</calcChain>
</file>

<file path=xl/sharedStrings.xml><?xml version="1.0" encoding="utf-8"?>
<sst xmlns="http://schemas.openxmlformats.org/spreadsheetml/2006/main" count="119" uniqueCount="75">
  <si>
    <t xml:space="preserve">Период регулирования                                      </t>
  </si>
  <si>
    <t>Наименование показателя</t>
  </si>
  <si>
    <t>Ед.изм.</t>
  </si>
  <si>
    <t>Услуги водоснабжения технической водой</t>
  </si>
  <si>
    <t>Услуги водоснабжения питьевой водой</t>
  </si>
  <si>
    <t>Услуги водоснабжения фильтрованной водой</t>
  </si>
  <si>
    <t>Услуги водоснабжения оборотной водой</t>
  </si>
  <si>
    <t xml:space="preserve">Электроэнергия                     </t>
  </si>
  <si>
    <t xml:space="preserve">тыс. руб.  </t>
  </si>
  <si>
    <t xml:space="preserve">Реагенты                           </t>
  </si>
  <si>
    <t xml:space="preserve">Капитальный ремонт                 </t>
  </si>
  <si>
    <t xml:space="preserve">Отчисления на социальные нужды     </t>
  </si>
  <si>
    <t xml:space="preserve">Прочие расходы                     </t>
  </si>
  <si>
    <t>тыс. руб.</t>
  </si>
  <si>
    <t xml:space="preserve">Необходимая валовая выручка        </t>
  </si>
  <si>
    <t xml:space="preserve">Утвержденный тариф                 </t>
  </si>
  <si>
    <t xml:space="preserve">руб. м3   </t>
  </si>
  <si>
    <t>тыс.м3</t>
  </si>
  <si>
    <t>-</t>
  </si>
  <si>
    <t>Объем воды на собственное потребление</t>
  </si>
  <si>
    <t>Объем воды отпущенной потребителям</t>
  </si>
  <si>
    <t>Протяженность водопроводных сетей</t>
  </si>
  <si>
    <t>м</t>
  </si>
  <si>
    <t>25 050,0</t>
  </si>
  <si>
    <t>33 410,0</t>
  </si>
  <si>
    <t>7 460,0</t>
  </si>
  <si>
    <t>28 276,0</t>
  </si>
  <si>
    <t>Количество скважин</t>
  </si>
  <si>
    <t>шт</t>
  </si>
  <si>
    <t>Кол-во насосных станций</t>
  </si>
  <si>
    <t>Среднесписочная численность ОПП</t>
  </si>
  <si>
    <t>чел</t>
  </si>
  <si>
    <t>Удельный расход эл/энергии на подачу воды в сеть</t>
  </si>
  <si>
    <t>кВт*ч/м3</t>
  </si>
  <si>
    <t>Информация об основных показателях финансово-хозяйственной деятельности регулируемой организации.</t>
  </si>
  <si>
    <t>Покупная вода</t>
  </si>
  <si>
    <t>ОПЕРАЦИОННЫЕ РАСХОДЫ</t>
  </si>
  <si>
    <t xml:space="preserve">Оплата труда ПП                  </t>
  </si>
  <si>
    <t xml:space="preserve">Текущий ремонт и техническое обслуживание  </t>
  </si>
  <si>
    <t>Общехозяйственные расходы (цеховые)</t>
  </si>
  <si>
    <t>Административные расходы</t>
  </si>
  <si>
    <t>НЕПОДКОНТРОЛЬНЫЕ РАСХОДЫ</t>
  </si>
  <si>
    <t>Налог на имущество</t>
  </si>
  <si>
    <t>Водный налог</t>
  </si>
  <si>
    <t>Амортизация</t>
  </si>
  <si>
    <t>Полезный отпуск</t>
  </si>
  <si>
    <t>Корректировка НВВ</t>
  </si>
  <si>
    <t>Отклонение фактически достигнутого объема</t>
  </si>
  <si>
    <t>Отклонение фактически достигнутого уровня неподконтрольных расходов</t>
  </si>
  <si>
    <t>Объем водоснабжения(водоотведения)</t>
  </si>
  <si>
    <t>НЕДОПОЛУЧЕННЫЕ ДОХОДЫ/РАСХОДЫ ПРОШЛЫХ ПЕРИОДОВ</t>
  </si>
  <si>
    <t>Экономически обоснованные расходы, не учтенные органом регулирования</t>
  </si>
  <si>
    <t>Недополученные доходы прошлых периодов</t>
  </si>
  <si>
    <t>ОЦ основных цехов</t>
  </si>
  <si>
    <t>Наименование</t>
  </si>
  <si>
    <t>ЕИ</t>
  </si>
  <si>
    <t>Сумма</t>
  </si>
  <si>
    <t>тыс.руб.</t>
  </si>
  <si>
    <t>З/П+страховые (ОЦ основных цехов)</t>
  </si>
  <si>
    <t>З/П МВЗ 20сч</t>
  </si>
  <si>
    <t>З/П основных цехов за минусом З/П ОЦ</t>
  </si>
  <si>
    <t>№п/п</t>
  </si>
  <si>
    <t>ОЦ основных цехов - (З/П+страховые (ОЦ основных цехов))</t>
  </si>
  <si>
    <t>3=1-2</t>
  </si>
  <si>
    <t>%</t>
  </si>
  <si>
    <t>6=3/4*100</t>
  </si>
  <si>
    <t>7=3/5*100</t>
  </si>
  <si>
    <t>Расчет соотношения ОЦ к З/П основных рабочих</t>
  </si>
  <si>
    <t>ОЦ к З/П МВЗ 20сч</t>
  </si>
  <si>
    <t>ОЦ к З/П основных цехов за минусом З/П ОЦ</t>
  </si>
  <si>
    <t>Сглаживание</t>
  </si>
  <si>
    <t>Земельный налог</t>
  </si>
  <si>
    <t>Материалы</t>
  </si>
  <si>
    <t>с 01.01.2025 по 30.06.2025</t>
  </si>
  <si>
    <t>с 01.07.2025 по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</si>
</sst>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.0000\ _₽_-;\-* #,##0.00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vertical="center" wrapText="1"/>
    </xf>
    <xf numFmtId="43" fontId="4" fillId="0" borderId="4" xfId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43" fontId="4" fillId="0" borderId="1" xfId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43" fontId="8" fillId="0" borderId="1" xfId="1" applyFont="1" applyBorder="1" applyAlignment="1">
      <alignment horizontal="right" vertical="center" wrapText="1"/>
    </xf>
    <xf numFmtId="0" fontId="2" fillId="0" borderId="0" xfId="0" applyFont="1"/>
    <xf numFmtId="0" fontId="8" fillId="0" borderId="1" xfId="0" applyFont="1" applyFill="1" applyBorder="1" applyAlignment="1">
      <alignment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0" fillId="0" borderId="0" xfId="0" applyFont="1"/>
    <xf numFmtId="0" fontId="4" fillId="0" borderId="1" xfId="0" applyFont="1" applyBorder="1" applyAlignment="1">
      <alignment horizontal="left" vertical="center" wrapText="1" indent="3"/>
    </xf>
    <xf numFmtId="3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2" fillId="0" borderId="0" xfId="0" applyFont="1" applyAlignment="1">
      <alignment vertical="center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workbookViewId="0">
      <selection activeCell="F37" sqref="F37"/>
    </sheetView>
  </sheetViews>
  <sheetFormatPr defaultRowHeight="15" x14ac:dyDescent="0.25"/>
  <cols>
    <col min="1" max="1" width="35.5703125" customWidth="1"/>
    <col min="3" max="3" width="13.28515625" customWidth="1"/>
    <col min="4" max="4" width="13.5703125" customWidth="1"/>
    <col min="5" max="5" width="13.85546875" customWidth="1"/>
    <col min="6" max="6" width="13.5703125" customWidth="1"/>
    <col min="8" max="8" width="11.5703125" bestFit="1" customWidth="1"/>
  </cols>
  <sheetData>
    <row r="1" spans="1:6" ht="18.75" x14ac:dyDescent="0.25">
      <c r="A1" s="5" t="s">
        <v>34</v>
      </c>
    </row>
    <row r="3" spans="1:6" x14ac:dyDescent="0.25">
      <c r="A3" s="30" t="s">
        <v>0</v>
      </c>
      <c r="B3" s="31"/>
      <c r="C3" s="32">
        <v>2025</v>
      </c>
      <c r="D3" s="32"/>
      <c r="E3" s="32"/>
      <c r="F3" s="32"/>
    </row>
    <row r="4" spans="1:6" ht="45" x14ac:dyDescent="0.25">
      <c r="A4" s="1" t="s">
        <v>1</v>
      </c>
      <c r="B4" s="1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s="14" customFormat="1" ht="17.25" customHeight="1" x14ac:dyDescent="0.25">
      <c r="A5" s="12" t="s">
        <v>7</v>
      </c>
      <c r="B5" s="12" t="s">
        <v>8</v>
      </c>
      <c r="C5" s="13">
        <v>18143.999</v>
      </c>
      <c r="D5" s="13">
        <v>5577.4369999999999</v>
      </c>
      <c r="E5" s="13">
        <v>6238.2129999999997</v>
      </c>
      <c r="F5" s="13">
        <v>31176.923999999999</v>
      </c>
    </row>
    <row r="6" spans="1:6" s="14" customFormat="1" ht="19.5" customHeight="1" x14ac:dyDescent="0.25">
      <c r="A6" s="12" t="s">
        <v>35</v>
      </c>
      <c r="B6" s="12" t="s">
        <v>8</v>
      </c>
      <c r="C6" s="13">
        <v>991.5</v>
      </c>
      <c r="D6" s="13">
        <v>3727.45</v>
      </c>
      <c r="E6" s="13">
        <v>33518.021000000001</v>
      </c>
      <c r="F6" s="13">
        <v>1927.184</v>
      </c>
    </row>
    <row r="7" spans="1:6" s="14" customFormat="1" ht="18" customHeight="1" x14ac:dyDescent="0.25">
      <c r="A7" s="12" t="s">
        <v>36</v>
      </c>
      <c r="B7" s="12" t="s">
        <v>8</v>
      </c>
      <c r="C7" s="13">
        <f>SUM(C8:C16)</f>
        <v>14262.987000000001</v>
      </c>
      <c r="D7" s="13">
        <f t="shared" ref="D7:F7" si="0">SUM(D8:D16)</f>
        <v>17390.686000000002</v>
      </c>
      <c r="E7" s="13">
        <f t="shared" si="0"/>
        <v>15739.59</v>
      </c>
      <c r="F7" s="13">
        <f t="shared" si="0"/>
        <v>35230.602999999996</v>
      </c>
    </row>
    <row r="8" spans="1:6" x14ac:dyDescent="0.25">
      <c r="A8" s="3" t="s">
        <v>9</v>
      </c>
      <c r="B8" s="3" t="s">
        <v>8</v>
      </c>
      <c r="C8" s="4">
        <v>0</v>
      </c>
      <c r="D8" s="4">
        <v>221.64599999999999</v>
      </c>
      <c r="E8" s="4">
        <v>3175.4760000000001</v>
      </c>
      <c r="F8" s="4">
        <v>0</v>
      </c>
    </row>
    <row r="9" spans="1:6" x14ac:dyDescent="0.25">
      <c r="A9" s="3" t="s">
        <v>72</v>
      </c>
      <c r="B9" s="3"/>
      <c r="C9" s="4"/>
      <c r="D9" s="4"/>
      <c r="E9" s="4">
        <v>51.731000000000002</v>
      </c>
      <c r="F9" s="4">
        <v>70.052000000000007</v>
      </c>
    </row>
    <row r="10" spans="1:6" x14ac:dyDescent="0.25">
      <c r="A10" s="3" t="s">
        <v>37</v>
      </c>
      <c r="B10" s="3" t="s">
        <v>8</v>
      </c>
      <c r="C10" s="4">
        <v>4752.51</v>
      </c>
      <c r="D10" s="4">
        <v>5457.4570000000003</v>
      </c>
      <c r="E10" s="4">
        <v>5040.1409999999996</v>
      </c>
      <c r="F10" s="4">
        <v>13802.257</v>
      </c>
    </row>
    <row r="11" spans="1:6" ht="18" customHeight="1" x14ac:dyDescent="0.25">
      <c r="A11" s="3" t="s">
        <v>11</v>
      </c>
      <c r="B11" s="3" t="s">
        <v>8</v>
      </c>
      <c r="C11" s="4">
        <v>1425.7529999999999</v>
      </c>
      <c r="D11" s="4">
        <v>1637.2370000000001</v>
      </c>
      <c r="E11" s="4">
        <v>1512.0419999999999</v>
      </c>
      <c r="F11" s="4">
        <v>4140.6769999999997</v>
      </c>
    </row>
    <row r="12" spans="1:6" ht="16.5" customHeight="1" x14ac:dyDescent="0.25">
      <c r="A12" s="8" t="s">
        <v>39</v>
      </c>
      <c r="B12" s="3" t="s">
        <v>8</v>
      </c>
      <c r="C12" s="9">
        <v>0</v>
      </c>
      <c r="D12" s="11">
        <v>0</v>
      </c>
      <c r="E12" s="4">
        <v>0</v>
      </c>
      <c r="F12" s="4">
        <v>0</v>
      </c>
    </row>
    <row r="13" spans="1:6" x14ac:dyDescent="0.25">
      <c r="A13" s="3" t="s">
        <v>12</v>
      </c>
      <c r="B13" s="3" t="s">
        <v>8</v>
      </c>
      <c r="C13" s="4" t="s">
        <v>18</v>
      </c>
      <c r="D13" s="4">
        <v>0</v>
      </c>
      <c r="E13" s="4">
        <v>0</v>
      </c>
      <c r="F13" s="4">
        <v>0</v>
      </c>
    </row>
    <row r="14" spans="1:6" ht="27.75" customHeight="1" x14ac:dyDescent="0.25">
      <c r="A14" s="3" t="s">
        <v>38</v>
      </c>
      <c r="B14" s="3" t="s">
        <v>8</v>
      </c>
      <c r="C14" s="4">
        <v>4974.9930000000004</v>
      </c>
      <c r="D14" s="4">
        <v>7077.7920000000004</v>
      </c>
      <c r="E14" s="4">
        <v>2410.223</v>
      </c>
      <c r="F14" s="4">
        <v>8930.0370000000003</v>
      </c>
    </row>
    <row r="15" spans="1:6" x14ac:dyDescent="0.25">
      <c r="A15" s="3" t="s">
        <v>10</v>
      </c>
      <c r="B15" s="3" t="s">
        <v>8</v>
      </c>
      <c r="C15" s="4"/>
      <c r="D15" s="4">
        <v>0</v>
      </c>
      <c r="E15" s="4">
        <v>0</v>
      </c>
      <c r="F15" s="4">
        <v>0</v>
      </c>
    </row>
    <row r="16" spans="1:6" ht="15.75" customHeight="1" x14ac:dyDescent="0.25">
      <c r="A16" s="3" t="s">
        <v>40</v>
      </c>
      <c r="B16" s="3" t="s">
        <v>13</v>
      </c>
      <c r="C16" s="4">
        <v>3109.7310000000002</v>
      </c>
      <c r="D16" s="4">
        <v>2996.5540000000001</v>
      </c>
      <c r="E16" s="4">
        <v>3549.9769999999999</v>
      </c>
      <c r="F16" s="4">
        <v>8287.58</v>
      </c>
    </row>
    <row r="17" spans="1:8" s="14" customFormat="1" ht="21.75" customHeight="1" x14ac:dyDescent="0.25">
      <c r="A17" s="15" t="s">
        <v>41</v>
      </c>
      <c r="B17" s="12" t="s">
        <v>8</v>
      </c>
      <c r="C17" s="13">
        <f>SUM(C18:C21)</f>
        <v>17172.532999999999</v>
      </c>
      <c r="D17" s="13">
        <f t="shared" ref="D17" si="1">SUM(D18:D21)</f>
        <v>3386.442</v>
      </c>
      <c r="E17" s="13">
        <f>SUM(E18:E21)</f>
        <v>126.964</v>
      </c>
      <c r="F17" s="13">
        <f>SUM(F18:F21)</f>
        <v>1632.92</v>
      </c>
    </row>
    <row r="18" spans="1:8" x14ac:dyDescent="0.25">
      <c r="A18" s="10" t="s">
        <v>42</v>
      </c>
      <c r="B18" s="3" t="s">
        <v>8</v>
      </c>
      <c r="C18" s="11">
        <v>36.145000000000003</v>
      </c>
      <c r="D18" s="11">
        <v>781.36800000000005</v>
      </c>
      <c r="E18" s="11">
        <v>126.964</v>
      </c>
      <c r="F18" s="11">
        <v>1632.92</v>
      </c>
    </row>
    <row r="19" spans="1:8" x14ac:dyDescent="0.25">
      <c r="A19" s="10" t="s">
        <v>71</v>
      </c>
      <c r="B19" s="3" t="s">
        <v>8</v>
      </c>
      <c r="C19" s="11">
        <v>17.41</v>
      </c>
      <c r="D19" s="11">
        <v>0</v>
      </c>
      <c r="E19" s="11">
        <v>0</v>
      </c>
      <c r="F19" s="11">
        <v>0</v>
      </c>
    </row>
    <row r="20" spans="1:8" x14ac:dyDescent="0.25">
      <c r="A20" s="10" t="s">
        <v>43</v>
      </c>
      <c r="B20" s="3" t="s">
        <v>8</v>
      </c>
      <c r="C20" s="11">
        <v>8557.9179999999997</v>
      </c>
      <c r="D20" s="11">
        <v>2605.0740000000001</v>
      </c>
      <c r="E20" s="11">
        <v>0</v>
      </c>
      <c r="F20" s="11">
        <v>0</v>
      </c>
    </row>
    <row r="21" spans="1:8" ht="38.25" x14ac:dyDescent="0.25">
      <c r="A21" s="12" t="s">
        <v>50</v>
      </c>
      <c r="B21" s="12" t="s">
        <v>8</v>
      </c>
      <c r="C21" s="13">
        <f t="shared" ref="C21:D21" si="2">SUM(C22:C23)</f>
        <v>8561.06</v>
      </c>
      <c r="D21" s="13">
        <f t="shared" si="2"/>
        <v>0</v>
      </c>
      <c r="E21" s="13">
        <f>SUM(E22:E23)</f>
        <v>0</v>
      </c>
      <c r="F21" s="13">
        <f>SUM(F22:F23)</f>
        <v>0</v>
      </c>
    </row>
    <row r="22" spans="1:8" ht="25.5" x14ac:dyDescent="0.25">
      <c r="A22" s="3" t="s">
        <v>51</v>
      </c>
      <c r="B22" s="3" t="s">
        <v>8</v>
      </c>
      <c r="C22" s="4">
        <v>0</v>
      </c>
      <c r="D22" s="4">
        <v>0</v>
      </c>
      <c r="E22" s="4">
        <v>0</v>
      </c>
      <c r="F22" s="4">
        <v>0</v>
      </c>
    </row>
    <row r="23" spans="1:8" ht="25.5" x14ac:dyDescent="0.25">
      <c r="A23" s="3" t="s">
        <v>52</v>
      </c>
      <c r="B23" s="3" t="s">
        <v>8</v>
      </c>
      <c r="C23" s="4">
        <v>8561.06</v>
      </c>
      <c r="D23" s="4">
        <v>0</v>
      </c>
      <c r="E23" s="4">
        <v>0</v>
      </c>
      <c r="F23" s="4">
        <v>0</v>
      </c>
    </row>
    <row r="24" spans="1:8" s="14" customFormat="1" x14ac:dyDescent="0.25">
      <c r="A24" s="12" t="s">
        <v>44</v>
      </c>
      <c r="B24" s="12" t="s">
        <v>8</v>
      </c>
      <c r="C24" s="13">
        <v>183.00299999999999</v>
      </c>
      <c r="D24" s="13">
        <v>2155.4369999999999</v>
      </c>
      <c r="E24" s="13">
        <v>200.053</v>
      </c>
      <c r="F24" s="13">
        <v>4592.7610000000004</v>
      </c>
    </row>
    <row r="25" spans="1:8" s="14" customFormat="1" x14ac:dyDescent="0.25">
      <c r="A25" s="12" t="s">
        <v>46</v>
      </c>
      <c r="B25" s="12" t="s">
        <v>8</v>
      </c>
      <c r="C25" s="13">
        <f>SUM(C26:C27)</f>
        <v>0</v>
      </c>
      <c r="D25" s="13">
        <f>SUM(D26:D27)</f>
        <v>1618.337</v>
      </c>
      <c r="E25" s="13">
        <f>SUM(E26:E27)</f>
        <v>0</v>
      </c>
      <c r="F25" s="13">
        <f>SUM(F26:F27)</f>
        <v>5567.3789999999999</v>
      </c>
    </row>
    <row r="26" spans="1:8" s="19" customFormat="1" ht="25.5" x14ac:dyDescent="0.25">
      <c r="A26" s="3" t="s">
        <v>47</v>
      </c>
      <c r="B26" s="3" t="s">
        <v>8</v>
      </c>
      <c r="C26" s="4">
        <v>0</v>
      </c>
      <c r="D26" s="4">
        <v>3767.64</v>
      </c>
      <c r="E26" s="4">
        <v>0</v>
      </c>
      <c r="F26" s="4">
        <v>0</v>
      </c>
    </row>
    <row r="27" spans="1:8" s="19" customFormat="1" ht="25.5" x14ac:dyDescent="0.25">
      <c r="A27" s="3" t="s">
        <v>48</v>
      </c>
      <c r="B27" s="3" t="s">
        <v>8</v>
      </c>
      <c r="C27" s="4">
        <v>0</v>
      </c>
      <c r="D27" s="4">
        <v>-2149.3029999999999</v>
      </c>
      <c r="E27" s="4">
        <v>0</v>
      </c>
      <c r="F27" s="4">
        <v>5567.3789999999999</v>
      </c>
    </row>
    <row r="28" spans="1:8" s="19" customFormat="1" x14ac:dyDescent="0.25">
      <c r="A28" s="12" t="s">
        <v>70</v>
      </c>
      <c r="B28" s="12" t="s">
        <v>8</v>
      </c>
      <c r="C28" s="13">
        <v>-2138.8000000000002</v>
      </c>
      <c r="D28" s="13">
        <v>0</v>
      </c>
      <c r="E28" s="13">
        <v>0</v>
      </c>
      <c r="F28" s="13">
        <v>0</v>
      </c>
    </row>
    <row r="29" spans="1:8" s="14" customFormat="1" ht="17.25" customHeight="1" x14ac:dyDescent="0.25">
      <c r="A29" s="12" t="s">
        <v>14</v>
      </c>
      <c r="B29" s="12" t="s">
        <v>8</v>
      </c>
      <c r="C29" s="17">
        <f>SUM(C5:C7,C17,C24:C25,C28)</f>
        <v>48615.221999999994</v>
      </c>
      <c r="D29" s="13">
        <f>SUM(D5:D7,D17,D24:D25)</f>
        <v>33855.788999999997</v>
      </c>
      <c r="E29" s="13">
        <f>SUM(E5:E7,E17,E24:E25)</f>
        <v>55822.840999999993</v>
      </c>
      <c r="F29" s="13">
        <f>SUM(F5:F7,F17,F24:F25)</f>
        <v>80127.770999999993</v>
      </c>
      <c r="H29" s="18"/>
    </row>
    <row r="30" spans="1:8" s="14" customFormat="1" ht="17.25" customHeight="1" x14ac:dyDescent="0.25">
      <c r="A30" s="12" t="s">
        <v>49</v>
      </c>
      <c r="B30" s="12" t="s">
        <v>17</v>
      </c>
      <c r="C30" s="17">
        <v>6218</v>
      </c>
      <c r="D30" s="13">
        <v>1284.4000000000001</v>
      </c>
      <c r="E30" s="13">
        <v>3846</v>
      </c>
      <c r="F30" s="13">
        <v>18211.8</v>
      </c>
      <c r="H30" s="18"/>
    </row>
    <row r="31" spans="1:8" x14ac:dyDescent="0.25">
      <c r="A31" s="12" t="s">
        <v>15</v>
      </c>
      <c r="B31" s="12" t="s">
        <v>16</v>
      </c>
      <c r="C31" s="17">
        <v>7.818466066259246</v>
      </c>
      <c r="D31" s="17">
        <v>26.359225319215195</v>
      </c>
      <c r="E31" s="13">
        <f>E29/E30</f>
        <v>14.514519240769628</v>
      </c>
      <c r="F31" s="13">
        <f t="shared" ref="F31" si="3">F29/F30</f>
        <v>4.3997721806740682</v>
      </c>
    </row>
    <row r="32" spans="1:8" x14ac:dyDescent="0.25">
      <c r="A32" s="20" t="s">
        <v>73</v>
      </c>
      <c r="B32" s="3" t="s">
        <v>16</v>
      </c>
      <c r="C32" s="11">
        <v>7.04</v>
      </c>
      <c r="D32" s="11">
        <v>25</v>
      </c>
      <c r="E32" s="4">
        <v>14.51</v>
      </c>
      <c r="F32" s="4">
        <v>4.32</v>
      </c>
    </row>
    <row r="33" spans="1:6" x14ac:dyDescent="0.25">
      <c r="A33" s="20" t="s">
        <v>74</v>
      </c>
      <c r="B33" s="3" t="s">
        <v>16</v>
      </c>
      <c r="C33" s="11">
        <v>8.5869321325184913</v>
      </c>
      <c r="D33" s="11">
        <v>27.708450638430389</v>
      </c>
      <c r="E33" s="4">
        <v>14.51</v>
      </c>
      <c r="F33" s="4">
        <v>4.4800000000000004</v>
      </c>
    </row>
    <row r="35" spans="1:6" ht="45" x14ac:dyDescent="0.25">
      <c r="A35" s="7" t="s">
        <v>1</v>
      </c>
      <c r="B35" s="7" t="s">
        <v>2</v>
      </c>
      <c r="C35" s="2" t="s">
        <v>3</v>
      </c>
      <c r="D35" s="2" t="s">
        <v>4</v>
      </c>
      <c r="E35" s="2" t="s">
        <v>5</v>
      </c>
      <c r="F35" s="2" t="s">
        <v>6</v>
      </c>
    </row>
    <row r="36" spans="1:6" x14ac:dyDescent="0.25">
      <c r="A36" s="6" t="s">
        <v>45</v>
      </c>
      <c r="B36" s="1" t="s">
        <v>17</v>
      </c>
      <c r="C36" s="16">
        <f>C30</f>
        <v>6218</v>
      </c>
      <c r="D36" s="16">
        <f t="shared" ref="D36:F36" si="4">D30</f>
        <v>1284.4000000000001</v>
      </c>
      <c r="E36" s="16">
        <f t="shared" si="4"/>
        <v>3846</v>
      </c>
      <c r="F36" s="16">
        <f t="shared" si="4"/>
        <v>18211.8</v>
      </c>
    </row>
    <row r="37" spans="1:6" ht="15" customHeight="1" x14ac:dyDescent="0.25">
      <c r="A37" s="6" t="s">
        <v>19</v>
      </c>
      <c r="B37" s="1" t="s">
        <v>17</v>
      </c>
      <c r="C37" s="16">
        <f>C36-C38</f>
        <v>4953.8</v>
      </c>
      <c r="D37" s="16">
        <f>D36-D38</f>
        <v>1162.7</v>
      </c>
      <c r="E37" s="16">
        <f>E36-E38</f>
        <v>1344.4</v>
      </c>
      <c r="F37" s="16">
        <f>F36-F38</f>
        <v>18149.5</v>
      </c>
    </row>
    <row r="38" spans="1:6" ht="15" customHeight="1" x14ac:dyDescent="0.25">
      <c r="A38" s="6" t="s">
        <v>20</v>
      </c>
      <c r="B38" s="1" t="s">
        <v>17</v>
      </c>
      <c r="C38" s="33">
        <v>1264.2</v>
      </c>
      <c r="D38" s="33">
        <v>121.7</v>
      </c>
      <c r="E38" s="33">
        <v>2501.6</v>
      </c>
      <c r="F38" s="33">
        <v>62.3</v>
      </c>
    </row>
    <row r="39" spans="1:6" ht="15" customHeight="1" x14ac:dyDescent="0.25">
      <c r="A39" s="6" t="s">
        <v>21</v>
      </c>
      <c r="B39" s="1" t="s">
        <v>22</v>
      </c>
      <c r="C39" s="1" t="s">
        <v>23</v>
      </c>
      <c r="D39" s="1" t="s">
        <v>24</v>
      </c>
      <c r="E39" s="1" t="s">
        <v>25</v>
      </c>
      <c r="F39" s="1" t="s">
        <v>26</v>
      </c>
    </row>
    <row r="40" spans="1:6" x14ac:dyDescent="0.25">
      <c r="A40" s="6" t="s">
        <v>27</v>
      </c>
      <c r="B40" s="1" t="s">
        <v>28</v>
      </c>
      <c r="C40" s="1" t="s">
        <v>18</v>
      </c>
      <c r="D40" s="1" t="s">
        <v>18</v>
      </c>
      <c r="E40" s="1" t="s">
        <v>18</v>
      </c>
      <c r="F40" s="1" t="s">
        <v>18</v>
      </c>
    </row>
    <row r="41" spans="1:6" x14ac:dyDescent="0.25">
      <c r="A41" s="6" t="s">
        <v>29</v>
      </c>
      <c r="B41" s="1" t="s">
        <v>28</v>
      </c>
      <c r="C41" s="1">
        <v>4</v>
      </c>
      <c r="D41" s="1">
        <v>3</v>
      </c>
      <c r="E41" s="1">
        <v>1</v>
      </c>
      <c r="F41" s="1" t="s">
        <v>18</v>
      </c>
    </row>
    <row r="42" spans="1:6" ht="16.5" customHeight="1" x14ac:dyDescent="0.25">
      <c r="A42" s="6" t="s">
        <v>30</v>
      </c>
      <c r="B42" s="1" t="s">
        <v>31</v>
      </c>
      <c r="C42" s="1">
        <v>10</v>
      </c>
      <c r="D42" s="1">
        <v>8</v>
      </c>
      <c r="E42" s="1">
        <v>9</v>
      </c>
      <c r="F42" s="1">
        <v>22</v>
      </c>
    </row>
    <row r="43" spans="1:6" ht="26.25" customHeight="1" x14ac:dyDescent="0.25">
      <c r="A43" s="6" t="s">
        <v>32</v>
      </c>
      <c r="B43" s="1" t="s">
        <v>33</v>
      </c>
      <c r="C43" s="29">
        <v>0.62816256767208045</v>
      </c>
      <c r="D43" s="28">
        <v>0.63466897875766393</v>
      </c>
      <c r="E43" s="28">
        <v>0.34697146982672772</v>
      </c>
      <c r="F43" s="28">
        <v>0.37069998572354185</v>
      </c>
    </row>
  </sheetData>
  <mergeCells count="2">
    <mergeCell ref="A3:B3"/>
    <mergeCell ref="C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workbookViewId="0">
      <selection activeCell="B26" sqref="B26"/>
    </sheetView>
  </sheetViews>
  <sheetFormatPr defaultRowHeight="15" x14ac:dyDescent="0.25"/>
  <cols>
    <col min="1" max="1" width="11.85546875" customWidth="1"/>
    <col min="2" max="2" width="56.28515625" customWidth="1"/>
    <col min="4" max="4" width="12" bestFit="1" customWidth="1"/>
  </cols>
  <sheetData>
    <row r="1" spans="1:4" s="27" customFormat="1" ht="21.75" customHeight="1" x14ac:dyDescent="0.25">
      <c r="A1" s="27" t="s">
        <v>67</v>
      </c>
    </row>
    <row r="2" spans="1:4" x14ac:dyDescent="0.25">
      <c r="A2" s="22" t="s">
        <v>61</v>
      </c>
      <c r="B2" s="22" t="s">
        <v>54</v>
      </c>
      <c r="C2" s="22" t="s">
        <v>55</v>
      </c>
      <c r="D2" s="22" t="s">
        <v>56</v>
      </c>
    </row>
    <row r="3" spans="1:4" x14ac:dyDescent="0.25">
      <c r="A3" s="23">
        <v>1</v>
      </c>
      <c r="B3" s="24" t="s">
        <v>53</v>
      </c>
      <c r="C3" s="22" t="s">
        <v>57</v>
      </c>
      <c r="D3" s="25">
        <v>1898880.9</v>
      </c>
    </row>
    <row r="4" spans="1:4" x14ac:dyDescent="0.25">
      <c r="A4" s="23">
        <v>2</v>
      </c>
      <c r="B4" s="24" t="s">
        <v>58</v>
      </c>
      <c r="C4" s="22" t="s">
        <v>57</v>
      </c>
      <c r="D4" s="25">
        <v>551965.22531999997</v>
      </c>
    </row>
    <row r="5" spans="1:4" x14ac:dyDescent="0.25">
      <c r="A5" s="23" t="s">
        <v>63</v>
      </c>
      <c r="B5" s="24" t="s">
        <v>62</v>
      </c>
      <c r="C5" s="22" t="s">
        <v>57</v>
      </c>
      <c r="D5" s="25">
        <f>D3-D4</f>
        <v>1346915.6746799999</v>
      </c>
    </row>
    <row r="6" spans="1:4" x14ac:dyDescent="0.25">
      <c r="A6" s="23">
        <v>4</v>
      </c>
      <c r="B6" s="24" t="s">
        <v>59</v>
      </c>
      <c r="C6" s="22" t="s">
        <v>57</v>
      </c>
      <c r="D6" s="25">
        <v>1280504.4650000001</v>
      </c>
    </row>
    <row r="7" spans="1:4" x14ac:dyDescent="0.25">
      <c r="A7" s="23">
        <v>5</v>
      </c>
      <c r="B7" s="24" t="s">
        <v>60</v>
      </c>
      <c r="C7" s="22" t="s">
        <v>57</v>
      </c>
      <c r="D7" s="25">
        <f>2268692-421858.38016</f>
        <v>1846833.6198400001</v>
      </c>
    </row>
    <row r="8" spans="1:4" x14ac:dyDescent="0.25">
      <c r="A8" s="23" t="s">
        <v>65</v>
      </c>
      <c r="B8" s="24" t="s">
        <v>68</v>
      </c>
      <c r="C8" s="22" t="s">
        <v>64</v>
      </c>
      <c r="D8" s="26">
        <f>D5/D6</f>
        <v>1.0518633175402476</v>
      </c>
    </row>
    <row r="9" spans="1:4" x14ac:dyDescent="0.25">
      <c r="A9" s="23" t="s">
        <v>66</v>
      </c>
      <c r="B9" s="24" t="s">
        <v>69</v>
      </c>
      <c r="C9" s="22" t="s">
        <v>64</v>
      </c>
      <c r="D9" s="26">
        <f>D5/D7</f>
        <v>0.72931078371677549</v>
      </c>
    </row>
    <row r="10" spans="1:4" x14ac:dyDescent="0.25">
      <c r="D10" s="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Данилова Ольга Николаевна</dc:creator>
  <cp:lastModifiedBy>Данилова Ольга Николаевна</cp:lastModifiedBy>
  <cp:lastPrinted>2019-01-21T08:21:26Z</cp:lastPrinted>
  <dcterms:created xsi:type="dcterms:W3CDTF">2018-01-10T08:09:04Z</dcterms:created>
  <dcterms:modified xsi:type="dcterms:W3CDTF">2024-12-25T11:31:23Z</dcterms:modified>
</cp:coreProperties>
</file>