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2405" activeTab="0"/>
  </bookViews>
  <sheets>
    <sheet name="пп.б п.12" sheetId="1" r:id="rId1"/>
    <sheet name="факт 2021" sheetId="2" r:id="rId2"/>
  </sheets>
  <definedNames>
    <definedName name="_xlnm.Print_Area" localSheetId="0">'пп.б п.12'!$A$1:$DD$80</definedName>
  </definedNames>
  <calcPr fullCalcOnLoad="1"/>
</workbook>
</file>

<file path=xl/sharedStrings.xml><?xml version="1.0" encoding="utf-8"?>
<sst xmlns="http://schemas.openxmlformats.org/spreadsheetml/2006/main" count="703" uniqueCount="478">
  <si>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</si>
  <si>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</si>
  <si>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</si>
  <si>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</si>
  <si>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</si>
  <si>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</si>
  <si>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</si>
  <si>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</si>
  <si>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</si>
  <si>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</si>
  <si>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</si>
  <si>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</si>
  <si>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</si>
  <si>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</si>
  <si>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</si>
  <si>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</si>
  <si>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</si>
  <si>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</si>
  <si>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</si>
  <si>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</si>
  <si>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</si>
  <si>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</si>
  <si>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</si>
  <si>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</si>
  <si>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</si>
  <si>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</si>
  <si>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</si>
  <si>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</si>
  <si>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</si>
  <si>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</si>
  <si>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</si>
  <si>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</si>
  <si>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</si>
  <si>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</si>
  <si>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</si>
  <si>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</si>
  <si>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</si>
  <si>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</si>
  <si>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</si>
  <si>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</si>
  <si>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</si>
  <si>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</si>
  <si>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</si>
  <si>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</si>
  <si>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</si>
  <si>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</si>
  <si>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</si>
  <si>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</si>
  <si>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</si>
  <si>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</si>
  <si>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</si>
  <si>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</si>
  <si>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</si>
  <si>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</si>
  <si>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</si>
  <si>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</si>
  <si>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</si>
  <si>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</si>
  <si>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</si>
  <si>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</si>
  <si>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</si>
  <si>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</si>
  <si>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</si>
  <si>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</si>
  <si>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</si>
  <si>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</si>
  <si>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</si>
  <si>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</si>
  <si>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</si>
  <si>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</si>
  <si>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</si>
  <si>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</si>
  <si>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</si>
  <si>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</si>
  <si>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</si>
  <si>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</si>
  <si>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</si>
  <si>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</si>
  <si>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</si>
  <si>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</si>
  <si>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</si>
  <si>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</si>
  <si>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</si>
  <si>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</si>
  <si>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</si>
  <si>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</si>
  <si>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</si>
  <si>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</si>
  <si>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</si>
  <si>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</si>
  <si>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</si>
  <si>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</si>
  <si>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</si>
  <si>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</si>
  <si>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</si>
  <si>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</si>
  <si>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</si>
  <si>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</si>
  <si>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</si>
  <si>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</si>
  <si>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</si>
  <si>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</si>
  <si>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</si>
  <si>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</si>
  <si>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</si>
  <si>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</si>
  <si>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</si>
  <si>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</si>
  <si>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</si>
  <si>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</si>
  <si>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</si>
  <si>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</si>
  <si>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</si>
  <si>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</si>
  <si>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</si>
  <si>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</si>
  <si>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</si>
  <si>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</si>
  <si>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</si>
  <si>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</si>
  <si>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6612000551</t>
  </si>
  <si>
    <t>997550001</t>
  </si>
  <si>
    <t>3.1</t>
  </si>
  <si>
    <t>3.2</t>
  </si>
  <si>
    <t>в том числе количество условных единиц по линиям электропередач на  уровне напряжения СН</t>
  </si>
  <si>
    <t>в том числе количество условных единиц по линиям электропередач на уровне напряжения ВН</t>
  </si>
  <si>
    <t>1.1.3.3.1</t>
  </si>
  <si>
    <t>1.1.3.3.2</t>
  </si>
  <si>
    <t>Цеховые расходы</t>
  </si>
  <si>
    <t>Общехозяйственные расходы</t>
  </si>
  <si>
    <t>1.1.3.3.3</t>
  </si>
  <si>
    <t>Прочие (сменное оборудование и инструмент, добровольный мед.страх.,охрана объекта и т.д.</t>
  </si>
  <si>
    <t>МВЗ</t>
  </si>
  <si>
    <t>Название объекта</t>
  </si>
  <si>
    <t>Обозначение В/Затрат</t>
  </si>
  <si>
    <t>Запчасти Покупные</t>
  </si>
  <si>
    <t>Заработная плата</t>
  </si>
  <si>
    <t>Инструмент Покупн</t>
  </si>
  <si>
    <t>Откл.стом.пок.з/част</t>
  </si>
  <si>
    <t>Откл.стом.пок.пр.мат</t>
  </si>
  <si>
    <t>Пр Инвент ХозПрин</t>
  </si>
  <si>
    <t>Пр Усл СторонОрг-ций</t>
  </si>
  <si>
    <t>Проч Материалы Покуп</t>
  </si>
  <si>
    <t>Топливо</t>
  </si>
  <si>
    <t>Аморт ОС до 100000</t>
  </si>
  <si>
    <t>Амортизация ОС</t>
  </si>
  <si>
    <t>Амортизация ОС-НУ</t>
  </si>
  <si>
    <t>АмортОС до 100000-ВР</t>
  </si>
  <si>
    <t>АмортОС до 100000-НУ</t>
  </si>
  <si>
    <t>Добр.мед.страх.работ</t>
  </si>
  <si>
    <t>ДопСтрахВзносы</t>
  </si>
  <si>
    <t>Отходы</t>
  </si>
  <si>
    <t>Прочие выплаты</t>
  </si>
  <si>
    <t>РАСХОДЫ КРОС</t>
  </si>
  <si>
    <t>РАСХОДЫ ТРиСОС</t>
  </si>
  <si>
    <t>РезервВознаг-ВыслЛет</t>
  </si>
  <si>
    <t>СМ.ОБОР.,ИНСТР.,ИНВ.</t>
  </si>
  <si>
    <t>СтВзнВнебФн(ЗарПлат)</t>
  </si>
  <si>
    <t>СтВзнВнебФн(ПрочВып)</t>
  </si>
  <si>
    <t>СтрахованиеОтНСП</t>
  </si>
  <si>
    <t>СтрВзн-ВознагВыслЛет</t>
  </si>
  <si>
    <t>Трансп усл(пр транс)</t>
  </si>
  <si>
    <t>Металлопрокат</t>
  </si>
  <si>
    <t>Усл. передача эл.СН</t>
  </si>
  <si>
    <t>Электроэнергия</t>
  </si>
  <si>
    <t>13151023</t>
  </si>
  <si>
    <t>МВЗ 23счета ВН ЭлЦ</t>
  </si>
  <si>
    <t>Аморт ОС 10%</t>
  </si>
  <si>
    <t>Аморт ОС 10% (ВР)</t>
  </si>
  <si>
    <t>Аморт ОС 10% (НУ)</t>
  </si>
  <si>
    <t>Амортизация ОС-ВР</t>
  </si>
  <si>
    <t>ОБЩЕЦЕХОВЫЕ РАСХОДЫ</t>
  </si>
  <si>
    <t>Пром.стоки</t>
  </si>
  <si>
    <t>Усл по охране объект</t>
  </si>
  <si>
    <t>13151023 Итог</t>
  </si>
  <si>
    <t>13152023</t>
  </si>
  <si>
    <t>МВЗ 23счета СН ЭлЦ</t>
  </si>
  <si>
    <t>Аренда  прочих ОС</t>
  </si>
  <si>
    <t>Усл. передача эл.ВН</t>
  </si>
  <si>
    <t>13152023 Итог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</si>
  <si>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</si>
  <si>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</si>
  <si>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</si>
  <si>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</t>
  </si>
  <si>
    <t>5.1</t>
  </si>
  <si>
    <t>в том числе длина линий электропередач на ВН уровне напряжения</t>
  </si>
  <si>
    <t>5.2</t>
  </si>
  <si>
    <t>в том числе длина линий электропередач на СН уровне напряжения</t>
  </si>
  <si>
    <t>5.3</t>
  </si>
  <si>
    <t>в том числе длина линий электропередач на НН уровне напряжения</t>
  </si>
  <si>
    <t>Вид затрат</t>
  </si>
  <si>
    <t>Сумма по полю ВведеннКлч</t>
  </si>
  <si>
    <t>Сумма по полю Знач/ВлтОтч</t>
  </si>
  <si>
    <t>3003030000</t>
  </si>
  <si>
    <t>3003050000</t>
  </si>
  <si>
    <t>3004010000</t>
  </si>
  <si>
    <t>3005010000</t>
  </si>
  <si>
    <t>3006050000</t>
  </si>
  <si>
    <t>3009010000</t>
  </si>
  <si>
    <t>3200010000</t>
  </si>
  <si>
    <t>3200030000</t>
  </si>
  <si>
    <t>3200040300</t>
  </si>
  <si>
    <t>3200040600</t>
  </si>
  <si>
    <t>3300010000</t>
  </si>
  <si>
    <t>3300030000</t>
  </si>
  <si>
    <t>3300040000</t>
  </si>
  <si>
    <t>3300040400</t>
  </si>
  <si>
    <t>3300040600</t>
  </si>
  <si>
    <t>3300050000</t>
  </si>
  <si>
    <t>3400010000</t>
  </si>
  <si>
    <t>3400010100</t>
  </si>
  <si>
    <t>3400010200</t>
  </si>
  <si>
    <t>3400040000</t>
  </si>
  <si>
    <t>3400040100</t>
  </si>
  <si>
    <t>3400040200</t>
  </si>
  <si>
    <t>3400050000</t>
  </si>
  <si>
    <t>3400050100</t>
  </si>
  <si>
    <t>3400050200</t>
  </si>
  <si>
    <t>3503021000</t>
  </si>
  <si>
    <t>3504015000</t>
  </si>
  <si>
    <t>3507080000</t>
  </si>
  <si>
    <t>3508060000</t>
  </si>
  <si>
    <t>3509010000</t>
  </si>
  <si>
    <t>3609010000</t>
  </si>
  <si>
    <t>Налог на имущество</t>
  </si>
  <si>
    <t>3803030016</t>
  </si>
  <si>
    <t>3803050016</t>
  </si>
  <si>
    <t>3804010016</t>
  </si>
  <si>
    <t>3813000001</t>
  </si>
  <si>
    <t>3813000002</t>
  </si>
  <si>
    <t>3813000005</t>
  </si>
  <si>
    <t>3813000024</t>
  </si>
  <si>
    <t>3813001421</t>
  </si>
  <si>
    <t>3813001520</t>
  </si>
  <si>
    <t>3813T01310</t>
  </si>
  <si>
    <t>Общий итог</t>
  </si>
  <si>
    <t>3200040100</t>
  </si>
  <si>
    <t>ВидыНачНеУчитНУ</t>
  </si>
  <si>
    <t>3006010000</t>
  </si>
  <si>
    <t>3813001510</t>
  </si>
  <si>
    <t>Материал</t>
  </si>
  <si>
    <t>Краткий текст материала</t>
  </si>
  <si>
    <t/>
  </si>
  <si>
    <t>000000001300208682</t>
  </si>
  <si>
    <t>000000001300208810</t>
  </si>
  <si>
    <t>000000001300208811</t>
  </si>
  <si>
    <t>Элемент питания тип Крона</t>
  </si>
  <si>
    <t>000000001400002174</t>
  </si>
  <si>
    <t>000000001700017478</t>
  </si>
  <si>
    <t>000000001700018322</t>
  </si>
  <si>
    <t>Полотно нетканое</t>
  </si>
  <si>
    <t>000000001200054468</t>
  </si>
  <si>
    <t>000000001200054812</t>
  </si>
  <si>
    <t>000000001200054813</t>
  </si>
  <si>
    <t>000000001300211022</t>
  </si>
  <si>
    <t>3603000000</t>
  </si>
  <si>
    <t>Налог на землю</t>
  </si>
  <si>
    <t>000000001000020855</t>
  </si>
  <si>
    <t>000000001200046953</t>
  </si>
  <si>
    <t>000000001200054479</t>
  </si>
  <si>
    <t>000000000100000510</t>
  </si>
  <si>
    <t>Отходы кабельной продукции (алюминий)</t>
  </si>
  <si>
    <t>000000001200067148</t>
  </si>
  <si>
    <t>000000001200067149</t>
  </si>
  <si>
    <t>000000001200067150</t>
  </si>
  <si>
    <t>000000001200067151</t>
  </si>
  <si>
    <t>000000000100000191</t>
  </si>
  <si>
    <t>Масло отработанное</t>
  </si>
  <si>
    <t>3813001434</t>
  </si>
  <si>
    <t>Усл.по обработке отх</t>
  </si>
  <si>
    <t>000000001200048170</t>
  </si>
  <si>
    <t>000000001200048646</t>
  </si>
  <si>
    <t>000000001200048890</t>
  </si>
  <si>
    <t>000000001200052259</t>
  </si>
  <si>
    <t>000000001200054043</t>
  </si>
  <si>
    <t>000000001200054130</t>
  </si>
  <si>
    <t>000000001300200289</t>
  </si>
  <si>
    <t>000000001300201630</t>
  </si>
  <si>
    <t>000000001200046054</t>
  </si>
  <si>
    <t>Розетка откр пров 2гнез с заз конт</t>
  </si>
  <si>
    <t>000000001200046175</t>
  </si>
  <si>
    <t>000000001200053872</t>
  </si>
  <si>
    <t>000000001200054157</t>
  </si>
  <si>
    <t>000000001200055027</t>
  </si>
  <si>
    <t>000000001200057299</t>
  </si>
  <si>
    <t>000000001200057336</t>
  </si>
  <si>
    <t>000000001200058363</t>
  </si>
  <si>
    <t>Вода дистилированная 5л</t>
  </si>
  <si>
    <t>000000001200059249</t>
  </si>
  <si>
    <t>000000001300199070</t>
  </si>
  <si>
    <t>000000001300199403</t>
  </si>
  <si>
    <t>000000001300201995</t>
  </si>
  <si>
    <t>000000001300208762</t>
  </si>
  <si>
    <t>Выключатель откр пров 2клав</t>
  </si>
  <si>
    <t>000000001300211482</t>
  </si>
  <si>
    <t>000000001300212974</t>
  </si>
  <si>
    <t>000000001300224779</t>
  </si>
  <si>
    <t>Резистор С5-35В 25 1кОм + - 5%</t>
  </si>
  <si>
    <t>000000001300254216</t>
  </si>
  <si>
    <t>000000001200047044</t>
  </si>
  <si>
    <t>000000001300199290</t>
  </si>
  <si>
    <t>Откл.стоим.мет.прок.</t>
  </si>
  <si>
    <t>000000001300199071</t>
  </si>
  <si>
    <t>000000001300199308</t>
  </si>
  <si>
    <t xml:space="preserve"> 2.0</t>
  </si>
  <si>
    <t>Себестоимость проданных товаров, продукции, работ, услуг</t>
  </si>
  <si>
    <t>6.0</t>
  </si>
  <si>
    <t>Общие и административные расходы</t>
  </si>
  <si>
    <t>ОХР</t>
  </si>
  <si>
    <t>НВВ</t>
  </si>
  <si>
    <t>АО "Синарский трубный завод"</t>
  </si>
  <si>
    <t>2021</t>
  </si>
  <si>
    <t>2025</t>
  </si>
  <si>
    <t>2021 год</t>
  </si>
  <si>
    <t>Электрод сварочный D3мм</t>
  </si>
  <si>
    <t>Газ Азот газ/обр.ос.ч., 40л</t>
  </si>
  <si>
    <t>Лента ПВХ 0,13х15 UIZ-13-10-K05 жел.L20</t>
  </si>
  <si>
    <t>Лента ПВХ 0,13х15 UIZ-13-10-K06 зел.L20</t>
  </si>
  <si>
    <t>Лента ПВХ0,13х15 UIZ-13-10-K04 крас.L20м</t>
  </si>
  <si>
    <t>000000001200082366</t>
  </si>
  <si>
    <t>Выкл.авт.ВА47-29 2А 1P</t>
  </si>
  <si>
    <t>@Полотно нетканое</t>
  </si>
  <si>
    <t>000000000100000479</t>
  </si>
  <si>
    <t>Лом алюминия</t>
  </si>
  <si>
    <t>Резерв по отп (ОиД)</t>
  </si>
  <si>
    <t>3200041100</t>
  </si>
  <si>
    <t>ИспРезОтп (осн/доп)</t>
  </si>
  <si>
    <t>3200041600</t>
  </si>
  <si>
    <t>ИспРезВознВысЛет</t>
  </si>
  <si>
    <t>3200049000</t>
  </si>
  <si>
    <t>Тех Исп резерва</t>
  </si>
  <si>
    <t>Стр.взносы резер отп</t>
  </si>
  <si>
    <t>3300041400</t>
  </si>
  <si>
    <t>ИсСтрВзнРезОтпуск</t>
  </si>
  <si>
    <t>3300041600</t>
  </si>
  <si>
    <t>ИспСтрВзнРезВзнВысЛ</t>
  </si>
  <si>
    <t>3300049000</t>
  </si>
  <si>
    <t>Тех ИспСтрВзнРез</t>
  </si>
  <si>
    <t>МВЗ 23счета ВН ЭлЦ Итог</t>
  </si>
  <si>
    <t>000000001000019769</t>
  </si>
  <si>
    <t>Саморез по дереву L41мм</t>
  </si>
  <si>
    <t>000000001000028217</t>
  </si>
  <si>
    <t>Саморез 4,2х25 сверло п/метал.с п/ш</t>
  </si>
  <si>
    <t>@Кабель силовой ВВГнг 3х1,5</t>
  </si>
  <si>
    <t>000000001200046183</t>
  </si>
  <si>
    <t>Кабель силовой ВВГнг 4х4</t>
  </si>
  <si>
    <t>Газ пропан</t>
  </si>
  <si>
    <t>Герметик сан., силик.Tytan прозрач.310мл</t>
  </si>
  <si>
    <t>Кабель силовой ВВГнг-LS 3х1,5</t>
  </si>
  <si>
    <t>Провод ПВ-3 1,5 син.</t>
  </si>
  <si>
    <t>Провод воздушных линий СИП-4</t>
  </si>
  <si>
    <t>000000001200050845</t>
  </si>
  <si>
    <t>М/рукав гермет.оцинк.МРПИ-25 DN25</t>
  </si>
  <si>
    <t>@Зажим ответвительный ЗОИ 16-95/2,5-35</t>
  </si>
  <si>
    <t>Провод ПВ-1 1,5, бел.</t>
  </si>
  <si>
    <t>000000001200053898</t>
  </si>
  <si>
    <t>Текстолит s4</t>
  </si>
  <si>
    <t>Кабель силовой ВВГ 3х2,5-1</t>
  </si>
  <si>
    <t>Наконечник кабельный ТМЛ-50мм2</t>
  </si>
  <si>
    <t>Спирт этил.тех.гидрол. ГОСТ Р 55878-201</t>
  </si>
  <si>
    <t>000000001200054335</t>
  </si>
  <si>
    <t>Наконечник кабельный ТМ-35мм2</t>
  </si>
  <si>
    <t>000000001200054340</t>
  </si>
  <si>
    <t>Наконечник кабельный ТМ-16мм2</t>
  </si>
  <si>
    <t>000000001200054466</t>
  </si>
  <si>
    <t>@Кабель UTP CAT.5</t>
  </si>
  <si>
    <t>Провод монтажный ШВВП 2х0,75</t>
  </si>
  <si>
    <t>Лента электроизоляционная ПВХ, B15</t>
  </si>
  <si>
    <t>Лента электроизоляционная ХБ 400 х/б</t>
  </si>
  <si>
    <t>Кабель контрольный КВВГнг 4х1,5</t>
  </si>
  <si>
    <t>000000001200055199</t>
  </si>
  <si>
    <t>Кабель силовой ВВГ 4х1,5</t>
  </si>
  <si>
    <t>Провод ПВ-3 2,5</t>
  </si>
  <si>
    <t>Провод ПЩ 6</t>
  </si>
  <si>
    <t>000000001200057710</t>
  </si>
  <si>
    <t>Смазка универ. WD-40 200мл</t>
  </si>
  <si>
    <t>000000001200058052</t>
  </si>
  <si>
    <t>Кабель силовой ВВГ-1 4х2,5</t>
  </si>
  <si>
    <t>Смазка универ. WD-40 300мл</t>
  </si>
  <si>
    <t>000000001200059831</t>
  </si>
  <si>
    <t>Кабель силовой РКГМ-95</t>
  </si>
  <si>
    <t>000000001200061899</t>
  </si>
  <si>
    <t>М/рукав гермет.оцинк.МРПИ-32 DN32</t>
  </si>
  <si>
    <t>000000001200064774</t>
  </si>
  <si>
    <t>@Трубка термоус.ТТК-(3:1)-18/6черн.1м.КВ</t>
  </si>
  <si>
    <t>000000001200065216</t>
  </si>
  <si>
    <t>Трубка термоусаживаемая ТНТнг-20/10 бел.</t>
  </si>
  <si>
    <t>Лента ПВХ 0,13х15 UIZ-13-10-K07 син.L20</t>
  </si>
  <si>
    <t>000000001200069059</t>
  </si>
  <si>
    <t>Подводка гибкая M10хG1/2, L0,6</t>
  </si>
  <si>
    <t>000000001200072448</t>
  </si>
  <si>
    <t>Кабель контрольный КВВГ 10х2,5</t>
  </si>
  <si>
    <t>000000001200076859</t>
  </si>
  <si>
    <t>Эмаль ХП-799 химостойкая, темно-серый</t>
  </si>
  <si>
    <t>@Автомат ВА47-29 3Р 16а</t>
  </si>
  <si>
    <t>Выкл.авт.ВА47-29 63А 3P</t>
  </si>
  <si>
    <t>Выключатель автоматический АП50Б-3МТ 63А</t>
  </si>
  <si>
    <t>АКБ UPS 12V 7A/H 12В, 7А.ч</t>
  </si>
  <si>
    <t>000000001300200207</t>
  </si>
  <si>
    <t>Диод Д161-200</t>
  </si>
  <si>
    <t>Апп.пуск/рег.1И700ДРЛ44-0,19УХЛ1</t>
  </si>
  <si>
    <t>000000001300200291</t>
  </si>
  <si>
    <t>Аппарат пускорегулирующий ДРЛ-125</t>
  </si>
  <si>
    <t>@Автомат ВА47-29-1р 16А</t>
  </si>
  <si>
    <t>Вставка плавкая ПН2-250 УЗ 250А 250А</t>
  </si>
  <si>
    <t>000000001300202474</t>
  </si>
  <si>
    <t>@Диод Д151-160</t>
  </si>
  <si>
    <t>000000001300208680</t>
  </si>
  <si>
    <t>Батарейка CR-2032</t>
  </si>
  <si>
    <t>Батарейка AAA</t>
  </si>
  <si>
    <t>Батарейка LR6 AA</t>
  </si>
  <si>
    <t>@Хомут кабельный B3, L300</t>
  </si>
  <si>
    <t>Выкл.авт. откр пров 1клав</t>
  </si>
  <si>
    <t>Реле контроля ЕЛ-11Е</t>
  </si>
  <si>
    <t>000000001300213709</t>
  </si>
  <si>
    <t>ИБП Back-UPS 500AVR</t>
  </si>
  <si>
    <t>000000001300231664</t>
  </si>
  <si>
    <t>Трансф. ТОР нулевой последоват CSH 120 5</t>
  </si>
  <si>
    <t>000000001300233067</t>
  </si>
  <si>
    <t>@Автомат ВА55-41-344730-230 1000А УХЛ3</t>
  </si>
  <si>
    <t>000000001300243936</t>
  </si>
  <si>
    <t>@Резистор ПЭВ-100-3кОм 5%</t>
  </si>
  <si>
    <t>000000001300248570</t>
  </si>
  <si>
    <t>@Вставка плавкая ПН-2-250 125А сталь</t>
  </si>
  <si>
    <t>@Хомут кабельный P6.6 25327 B7,8, L365</t>
  </si>
  <si>
    <t>000000001300256915</t>
  </si>
  <si>
    <t>Розетка комп. 1 модуль 5 е 076551 RJ45</t>
  </si>
  <si>
    <t>000000001300278184</t>
  </si>
  <si>
    <t>Реле электромагнитное РЭС9 0002</t>
  </si>
  <si>
    <t>000000001300281695</t>
  </si>
  <si>
    <t>@Реле контроля ФАЗ SQZ3</t>
  </si>
  <si>
    <t>000000001300295821</t>
  </si>
  <si>
    <t>@Реле РУ 21/220 пост. U=220В утопл.монта</t>
  </si>
  <si>
    <t>000000001300317654</t>
  </si>
  <si>
    <t>Клемма 222-413</t>
  </si>
  <si>
    <t>000000001300322018</t>
  </si>
  <si>
    <t>Панель вызывная DVC-414Si Color</t>
  </si>
  <si>
    <t>000000001300330368</t>
  </si>
  <si>
    <t>Разъем CCA626 59656</t>
  </si>
  <si>
    <t>000000001300339196</t>
  </si>
  <si>
    <t>Замок Tantos TS-ML300U 1103738 12В</t>
  </si>
  <si>
    <t>000000001300344691</t>
  </si>
  <si>
    <t>@Аккумулятор РАПМ.436244.005 5Н-АА 2000В</t>
  </si>
  <si>
    <t>000000001300344819</t>
  </si>
  <si>
    <t>@Аккумулятор РАПМ.436244.006 5Н-АА2000ВТ</t>
  </si>
  <si>
    <t>000000001300345415</t>
  </si>
  <si>
    <t>@Модуль MES120G для Sepam 59716 SE</t>
  </si>
  <si>
    <t>000000001300384205</t>
  </si>
  <si>
    <t>Угольник опресс. 32х32</t>
  </si>
  <si>
    <t>000000001300396378</t>
  </si>
  <si>
    <t>Резистор С5-35В-160 430 Ом</t>
  </si>
  <si>
    <t>000000001300398686</t>
  </si>
  <si>
    <t>Панель кодонаборная TS-KBD-EM2 Metal</t>
  </si>
  <si>
    <t>000000001300399079</t>
  </si>
  <si>
    <t>Кнопка управления выхода TS-MAGIC</t>
  </si>
  <si>
    <t>000000001300400259</t>
  </si>
  <si>
    <t>Реле времени ВЛ-12М1</t>
  </si>
  <si>
    <t>000000001300408465</t>
  </si>
  <si>
    <t>Датчик волоконно-оптический ВОД</t>
  </si>
  <si>
    <t>Бензин АИ-92 КГ</t>
  </si>
  <si>
    <t>000000001500075599</t>
  </si>
  <si>
    <t>Мультиметр КТ 118А 79126</t>
  </si>
  <si>
    <t>000000001500089646</t>
  </si>
  <si>
    <t>Приб. ЩП120 110кВ/100В-220ВУ-IRS12(В)3-0</t>
  </si>
  <si>
    <t>@Салфетки тканевые</t>
  </si>
  <si>
    <t>3601010000</t>
  </si>
  <si>
    <t>Команд Расх Нор-Сут</t>
  </si>
  <si>
    <t>3601020000</t>
  </si>
  <si>
    <t>Команд Расх Нор-Прож</t>
  </si>
  <si>
    <t>3601030000</t>
  </si>
  <si>
    <t>Коман Расх Нор-Проез</t>
  </si>
  <si>
    <t>3805030016</t>
  </si>
  <si>
    <t>Откл.стом.Топл.-ГСМ</t>
  </si>
  <si>
    <t>3813002341</t>
  </si>
  <si>
    <t>Кислород газообрГазЦ</t>
  </si>
  <si>
    <t>МВЗ 23счета СН ЭлЦ Итог</t>
  </si>
  <si>
    <t>3.3</t>
  </si>
  <si>
    <t>в том числе количество условных единиц по линиям электропередач на  уровне напряжения НН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</si>
</sst>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%"/>
    <numFmt numFmtId="176" formatCode="_(* #,##0_);_(* \(#,##0\);_(* &quot;-&quot;_);_(@_)"/>
    <numFmt numFmtId="177" formatCode="_-* #,##0.000_р_._-;\-* #,##0.000_р_._-;_-* &quot;-&quot;??_р_._-;_-@_-"/>
    <numFmt numFmtId="178" formatCode="0.0000"/>
    <numFmt numFmtId="179" formatCode="_-* #,##0.0000\ _₽_-;\-* #,##0.0000\ _₽_-;_-* &quot;-&quot;????\ _₽_-;_-@_-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" fontId="6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73" fontId="0" fillId="0" borderId="0" xfId="6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4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4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33" borderId="15" xfId="0" applyNumberFormat="1" applyFill="1" applyBorder="1" applyAlignment="1">
      <alignment/>
    </xf>
    <xf numFmtId="49" fontId="7" fillId="34" borderId="10" xfId="0" applyNumberFormat="1" applyFont="1" applyFill="1" applyBorder="1" applyAlignment="1">
      <alignment vertical="center"/>
    </xf>
    <xf numFmtId="49" fontId="7" fillId="34" borderId="12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vertical="center"/>
    </xf>
    <xf numFmtId="173" fontId="8" fillId="0" borderId="20" xfId="60" applyFont="1" applyFill="1" applyBorder="1" applyAlignment="1">
      <alignment vertical="center"/>
    </xf>
    <xf numFmtId="178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13" xfId="0" applyFill="1" applyBorder="1" applyAlignment="1">
      <alignment/>
    </xf>
    <xf numFmtId="174" fontId="0" fillId="33" borderId="13" xfId="0" applyNumberFormat="1" applyFill="1" applyBorder="1" applyAlignment="1">
      <alignment/>
    </xf>
    <xf numFmtId="0" fontId="0" fillId="33" borderId="21" xfId="0" applyFill="1" applyBorder="1" applyAlignment="1">
      <alignment/>
    </xf>
    <xf numFmtId="179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73" fontId="6" fillId="35" borderId="10" xfId="60" applyNumberFormat="1" applyFont="1" applyFill="1" applyBorder="1" applyAlignment="1">
      <alignment horizontal="center" vertical="center"/>
    </xf>
    <xf numFmtId="173" fontId="6" fillId="35" borderId="12" xfId="60" applyNumberFormat="1" applyFont="1" applyFill="1" applyBorder="1" applyAlignment="1">
      <alignment horizontal="center" vertical="center"/>
    </xf>
    <xf numFmtId="173" fontId="6" fillId="35" borderId="11" xfId="6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3" fontId="6" fillId="0" borderId="10" xfId="60" applyNumberFormat="1" applyFont="1" applyBorder="1" applyAlignment="1">
      <alignment horizontal="center" vertical="center"/>
    </xf>
    <xf numFmtId="173" fontId="6" fillId="0" borderId="12" xfId="60" applyNumberFormat="1" applyFont="1" applyBorder="1" applyAlignment="1">
      <alignment horizontal="center" vertical="center"/>
    </xf>
    <xf numFmtId="173" fontId="6" fillId="0" borderId="11" xfId="60" applyNumberFormat="1" applyFont="1" applyBorder="1" applyAlignment="1">
      <alignment horizontal="center" vertical="center"/>
    </xf>
    <xf numFmtId="173" fontId="6" fillId="36" borderId="10" xfId="60" applyNumberFormat="1" applyFont="1" applyFill="1" applyBorder="1" applyAlignment="1">
      <alignment horizontal="center" vertical="center"/>
    </xf>
    <xf numFmtId="173" fontId="6" fillId="36" borderId="12" xfId="60" applyNumberFormat="1" applyFont="1" applyFill="1" applyBorder="1" applyAlignment="1">
      <alignment horizontal="center" vertical="center"/>
    </xf>
    <xf numFmtId="173" fontId="6" fillId="36" borderId="11" xfId="6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79"/>
  <sheetViews>
    <sheetView tabSelected="1" view="pageBreakPreview" zoomScaleSheetLayoutView="100" zoomScalePageLayoutView="0" workbookViewId="0" topLeftCell="A34">
      <selection activeCell="DR64" sqref="DR64"/>
    </sheetView>
  </sheetViews>
  <sheetFormatPr defaultColWidth="0.875" defaultRowHeight="15" customHeight="1"/>
  <cols>
    <col min="1" max="80" width="0.875" style="2" customWidth="1"/>
    <col min="81" max="81" width="4.875" style="2" customWidth="1"/>
    <col min="82" max="90" width="0.875" style="2" customWidth="1"/>
    <col min="91" max="91" width="5.375" style="2" customWidth="1"/>
    <col min="92" max="121" width="0.875" style="2" customWidth="1"/>
    <col min="122" max="122" width="11.125" style="2" customWidth="1"/>
    <col min="123" max="123" width="17.875" style="2" customWidth="1"/>
    <col min="124" max="124" width="23.375" style="2" customWidth="1"/>
    <col min="125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</row>
    <row r="6" spans="1:108" s="3" customFormat="1" ht="14.25" customHeight="1">
      <c r="A6" s="46" t="s">
        <v>20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</row>
    <row r="7" spans="1:108" s="3" customFormat="1" ht="14.25" customHeight="1">
      <c r="A7" s="46" t="s">
        <v>95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</row>
    <row r="8" spans="1:108" s="3" customFormat="1" ht="14.25" customHeight="1">
      <c r="A8" s="46" t="s">
        <v>118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</row>
    <row r="9" ht="21" customHeight="1"/>
    <row r="10" spans="3:87" ht="15">
      <c r="C10" s="4" t="s">
        <v>30</v>
      </c>
      <c r="D10" s="4"/>
      <c r="AG10" s="54" t="s">
        <v>310</v>
      </c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</row>
    <row r="11" spans="3:66" ht="15">
      <c r="C11" s="4" t="s">
        <v>31</v>
      </c>
      <c r="D11" s="4"/>
      <c r="J11" s="55" t="s">
        <v>120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</row>
    <row r="12" spans="3:66" ht="15">
      <c r="C12" s="4" t="s">
        <v>32</v>
      </c>
      <c r="D12" s="4"/>
      <c r="J12" s="56" t="s">
        <v>121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</row>
    <row r="13" spans="3:61" ht="15">
      <c r="C13" s="4" t="s">
        <v>33</v>
      </c>
      <c r="D13" s="4"/>
      <c r="AQ13" s="57" t="s">
        <v>311</v>
      </c>
      <c r="AR13" s="57"/>
      <c r="AS13" s="57"/>
      <c r="AT13" s="57"/>
      <c r="AU13" s="57"/>
      <c r="AV13" s="57"/>
      <c r="AW13" s="57"/>
      <c r="AX13" s="57"/>
      <c r="AY13" s="58" t="s">
        <v>34</v>
      </c>
      <c r="AZ13" s="58"/>
      <c r="BA13" s="57" t="s">
        <v>312</v>
      </c>
      <c r="BB13" s="57"/>
      <c r="BC13" s="57"/>
      <c r="BD13" s="57"/>
      <c r="BE13" s="57"/>
      <c r="BF13" s="57"/>
      <c r="BG13" s="57"/>
      <c r="BH13" s="57"/>
      <c r="BI13" s="2" t="s">
        <v>35</v>
      </c>
    </row>
    <row r="15" spans="1:108" s="6" customFormat="1" ht="13.5">
      <c r="A15" s="53" t="s">
        <v>27</v>
      </c>
      <c r="B15" s="48"/>
      <c r="C15" s="48"/>
      <c r="D15" s="48"/>
      <c r="E15" s="48"/>
      <c r="F15" s="48"/>
      <c r="G15" s="48"/>
      <c r="H15" s="48"/>
      <c r="I15" s="49"/>
      <c r="J15" s="47" t="s">
        <v>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9"/>
      <c r="BI15" s="53" t="s">
        <v>36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9"/>
      <c r="BT15" s="36" t="s">
        <v>313</v>
      </c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8"/>
      <c r="CN15" s="53" t="s">
        <v>3</v>
      </c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60"/>
    </row>
    <row r="16" spans="1:108" s="6" customFormat="1" ht="13.5">
      <c r="A16" s="50"/>
      <c r="B16" s="51"/>
      <c r="C16" s="51"/>
      <c r="D16" s="51"/>
      <c r="E16" s="51"/>
      <c r="F16" s="51"/>
      <c r="G16" s="51"/>
      <c r="H16" s="51"/>
      <c r="I16" s="52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2"/>
      <c r="BI16" s="50"/>
      <c r="BJ16" s="51"/>
      <c r="BK16" s="51"/>
      <c r="BL16" s="51"/>
      <c r="BM16" s="51"/>
      <c r="BN16" s="51"/>
      <c r="BO16" s="51"/>
      <c r="BP16" s="51"/>
      <c r="BQ16" s="51"/>
      <c r="BR16" s="51"/>
      <c r="BS16" s="52"/>
      <c r="BT16" s="36" t="s">
        <v>1</v>
      </c>
      <c r="BU16" s="37"/>
      <c r="BV16" s="37"/>
      <c r="BW16" s="37"/>
      <c r="BX16" s="37"/>
      <c r="BY16" s="37"/>
      <c r="BZ16" s="37"/>
      <c r="CA16" s="37"/>
      <c r="CB16" s="37"/>
      <c r="CC16" s="38"/>
      <c r="CD16" s="36" t="s">
        <v>2</v>
      </c>
      <c r="CE16" s="37"/>
      <c r="CF16" s="37"/>
      <c r="CG16" s="37"/>
      <c r="CH16" s="37"/>
      <c r="CI16" s="37"/>
      <c r="CJ16" s="37"/>
      <c r="CK16" s="37"/>
      <c r="CL16" s="37"/>
      <c r="CM16" s="38"/>
      <c r="CN16" s="61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3"/>
    </row>
    <row r="17" spans="1:108" s="6" customFormat="1" ht="15" customHeight="1">
      <c r="A17" s="42" t="s">
        <v>4</v>
      </c>
      <c r="B17" s="43"/>
      <c r="C17" s="43"/>
      <c r="D17" s="43"/>
      <c r="E17" s="43"/>
      <c r="F17" s="43"/>
      <c r="G17" s="43"/>
      <c r="H17" s="43"/>
      <c r="I17" s="44"/>
      <c r="J17" s="5"/>
      <c r="K17" s="45" t="s">
        <v>37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7"/>
      <c r="BI17" s="36" t="s">
        <v>38</v>
      </c>
      <c r="BJ17" s="37"/>
      <c r="BK17" s="37"/>
      <c r="BL17" s="37"/>
      <c r="BM17" s="37"/>
      <c r="BN17" s="37"/>
      <c r="BO17" s="37"/>
      <c r="BP17" s="37"/>
      <c r="BQ17" s="37"/>
      <c r="BR17" s="37"/>
      <c r="BS17" s="38"/>
      <c r="BT17" s="36" t="s">
        <v>38</v>
      </c>
      <c r="BU17" s="37"/>
      <c r="BV17" s="37"/>
      <c r="BW17" s="37"/>
      <c r="BX17" s="37"/>
      <c r="BY17" s="37"/>
      <c r="BZ17" s="37"/>
      <c r="CA17" s="37"/>
      <c r="CB17" s="37"/>
      <c r="CC17" s="38"/>
      <c r="CD17" s="36" t="s">
        <v>38</v>
      </c>
      <c r="CE17" s="37"/>
      <c r="CF17" s="37"/>
      <c r="CG17" s="37"/>
      <c r="CH17" s="37"/>
      <c r="CI17" s="37"/>
      <c r="CJ17" s="37"/>
      <c r="CK17" s="37"/>
      <c r="CL17" s="37"/>
      <c r="CM17" s="38"/>
      <c r="CN17" s="39" t="s">
        <v>38</v>
      </c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1"/>
    </row>
    <row r="18" spans="1:108" s="6" customFormat="1" ht="30" customHeight="1">
      <c r="A18" s="42" t="s">
        <v>6</v>
      </c>
      <c r="B18" s="43"/>
      <c r="C18" s="43"/>
      <c r="D18" s="43"/>
      <c r="E18" s="43"/>
      <c r="F18" s="43"/>
      <c r="G18" s="43"/>
      <c r="H18" s="43"/>
      <c r="I18" s="44"/>
      <c r="J18" s="5"/>
      <c r="K18" s="45" t="s">
        <v>96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7"/>
      <c r="BI18" s="36" t="s">
        <v>5</v>
      </c>
      <c r="BJ18" s="37"/>
      <c r="BK18" s="37"/>
      <c r="BL18" s="37"/>
      <c r="BM18" s="37"/>
      <c r="BN18" s="37"/>
      <c r="BO18" s="37"/>
      <c r="BP18" s="37"/>
      <c r="BQ18" s="37"/>
      <c r="BR18" s="37"/>
      <c r="BS18" s="38"/>
      <c r="BT18" s="64">
        <f>SUM(BT19,BT36,BT50)</f>
        <v>19565.06</v>
      </c>
      <c r="BU18" s="65"/>
      <c r="BV18" s="65"/>
      <c r="BW18" s="65"/>
      <c r="BX18" s="65"/>
      <c r="BY18" s="65"/>
      <c r="BZ18" s="65"/>
      <c r="CA18" s="65"/>
      <c r="CB18" s="65"/>
      <c r="CC18" s="66"/>
      <c r="CD18" s="64">
        <f>SUM(CD19,CD36,CD50)</f>
        <v>142288.58587164397</v>
      </c>
      <c r="CE18" s="65"/>
      <c r="CF18" s="65"/>
      <c r="CG18" s="65"/>
      <c r="CH18" s="65"/>
      <c r="CI18" s="65"/>
      <c r="CJ18" s="65"/>
      <c r="CK18" s="65"/>
      <c r="CL18" s="65"/>
      <c r="CM18" s="66"/>
      <c r="CN18" s="67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9"/>
    </row>
    <row r="19" spans="1:108" s="6" customFormat="1" ht="30" customHeight="1">
      <c r="A19" s="42" t="s">
        <v>7</v>
      </c>
      <c r="B19" s="43"/>
      <c r="C19" s="43"/>
      <c r="D19" s="43"/>
      <c r="E19" s="43"/>
      <c r="F19" s="43"/>
      <c r="G19" s="43"/>
      <c r="H19" s="43"/>
      <c r="I19" s="44"/>
      <c r="J19" s="5"/>
      <c r="K19" s="45" t="s">
        <v>97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7"/>
      <c r="BI19" s="36" t="s">
        <v>5</v>
      </c>
      <c r="BJ19" s="37"/>
      <c r="BK19" s="37"/>
      <c r="BL19" s="37"/>
      <c r="BM19" s="37"/>
      <c r="BN19" s="37"/>
      <c r="BO19" s="37"/>
      <c r="BP19" s="37"/>
      <c r="BQ19" s="37"/>
      <c r="BR19" s="37"/>
      <c r="BS19" s="38"/>
      <c r="BT19" s="64">
        <f>SUM(BT20,BT25,BT27,BT34:CC35)</f>
        <v>9255.95</v>
      </c>
      <c r="BU19" s="65"/>
      <c r="BV19" s="65"/>
      <c r="BW19" s="65"/>
      <c r="BX19" s="65"/>
      <c r="BY19" s="65"/>
      <c r="BZ19" s="65"/>
      <c r="CA19" s="65"/>
      <c r="CB19" s="65"/>
      <c r="CC19" s="66"/>
      <c r="CD19" s="64">
        <f>SUM(CD20,CD25,CD27,CD34:CM35)</f>
        <v>108999.76847164398</v>
      </c>
      <c r="CE19" s="65"/>
      <c r="CF19" s="65"/>
      <c r="CG19" s="65"/>
      <c r="CH19" s="65"/>
      <c r="CI19" s="65"/>
      <c r="CJ19" s="65"/>
      <c r="CK19" s="65"/>
      <c r="CL19" s="65"/>
      <c r="CM19" s="66"/>
      <c r="CN19" s="67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9"/>
    </row>
    <row r="20" spans="1:108" s="6" customFormat="1" ht="15" customHeight="1">
      <c r="A20" s="42" t="s">
        <v>8</v>
      </c>
      <c r="B20" s="43"/>
      <c r="C20" s="43"/>
      <c r="D20" s="43"/>
      <c r="E20" s="43"/>
      <c r="F20" s="43"/>
      <c r="G20" s="43"/>
      <c r="H20" s="43"/>
      <c r="I20" s="44"/>
      <c r="J20" s="5"/>
      <c r="K20" s="45" t="s">
        <v>9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7"/>
      <c r="BI20" s="36" t="s">
        <v>5</v>
      </c>
      <c r="BJ20" s="37"/>
      <c r="BK20" s="37"/>
      <c r="BL20" s="37"/>
      <c r="BM20" s="37"/>
      <c r="BN20" s="37"/>
      <c r="BO20" s="37"/>
      <c r="BP20" s="37"/>
      <c r="BQ20" s="37"/>
      <c r="BR20" s="37"/>
      <c r="BS20" s="38"/>
      <c r="BT20" s="64">
        <f>SUM(BT21:CC23)</f>
        <v>1795.29</v>
      </c>
      <c r="BU20" s="65"/>
      <c r="BV20" s="65"/>
      <c r="BW20" s="65"/>
      <c r="BX20" s="65"/>
      <c r="BY20" s="65"/>
      <c r="BZ20" s="65"/>
      <c r="CA20" s="65"/>
      <c r="CB20" s="65"/>
      <c r="CC20" s="66"/>
      <c r="CD20" s="64">
        <f>SUM(CD21:CM23)</f>
        <v>41316.76608</v>
      </c>
      <c r="CE20" s="65"/>
      <c r="CF20" s="65"/>
      <c r="CG20" s="65"/>
      <c r="CH20" s="65"/>
      <c r="CI20" s="65"/>
      <c r="CJ20" s="65"/>
      <c r="CK20" s="65"/>
      <c r="CL20" s="65"/>
      <c r="CM20" s="66"/>
      <c r="CN20" s="67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9"/>
    </row>
    <row r="21" spans="1:108" s="6" customFormat="1" ht="30" customHeight="1">
      <c r="A21" s="42" t="s">
        <v>11</v>
      </c>
      <c r="B21" s="43"/>
      <c r="C21" s="43"/>
      <c r="D21" s="43"/>
      <c r="E21" s="43"/>
      <c r="F21" s="43"/>
      <c r="G21" s="43"/>
      <c r="H21" s="43"/>
      <c r="I21" s="44"/>
      <c r="J21" s="5"/>
      <c r="K21" s="45" t="s">
        <v>119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7"/>
      <c r="BI21" s="36" t="s">
        <v>5</v>
      </c>
      <c r="BJ21" s="37"/>
      <c r="BK21" s="37"/>
      <c r="BL21" s="37"/>
      <c r="BM21" s="37"/>
      <c r="BN21" s="37"/>
      <c r="BO21" s="37"/>
      <c r="BP21" s="37"/>
      <c r="BQ21" s="37"/>
      <c r="BR21" s="37"/>
      <c r="BS21" s="38"/>
      <c r="BT21" s="70">
        <v>0</v>
      </c>
      <c r="BU21" s="71"/>
      <c r="BV21" s="71"/>
      <c r="BW21" s="71"/>
      <c r="BX21" s="71"/>
      <c r="BY21" s="71"/>
      <c r="BZ21" s="71"/>
      <c r="CA21" s="71"/>
      <c r="CB21" s="71"/>
      <c r="CC21" s="72"/>
      <c r="CD21" s="70">
        <f>'факт 2021'!I4</f>
        <v>743.05934</v>
      </c>
      <c r="CE21" s="71"/>
      <c r="CF21" s="71"/>
      <c r="CG21" s="71"/>
      <c r="CH21" s="71"/>
      <c r="CI21" s="71"/>
      <c r="CJ21" s="71"/>
      <c r="CK21" s="71"/>
      <c r="CL21" s="71"/>
      <c r="CM21" s="72"/>
      <c r="CN21" s="67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9"/>
    </row>
    <row r="22" spans="1:124" s="6" customFormat="1" ht="15" customHeight="1">
      <c r="A22" s="42" t="s">
        <v>13</v>
      </c>
      <c r="B22" s="43"/>
      <c r="C22" s="43"/>
      <c r="D22" s="43"/>
      <c r="E22" s="43"/>
      <c r="F22" s="43"/>
      <c r="G22" s="43"/>
      <c r="H22" s="43"/>
      <c r="I22" s="44"/>
      <c r="J22" s="5"/>
      <c r="K22" s="45" t="s">
        <v>98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7"/>
      <c r="BI22" s="36" t="s">
        <v>5</v>
      </c>
      <c r="BJ22" s="37"/>
      <c r="BK22" s="37"/>
      <c r="BL22" s="37"/>
      <c r="BM22" s="37"/>
      <c r="BN22" s="37"/>
      <c r="BO22" s="37"/>
      <c r="BP22" s="37"/>
      <c r="BQ22" s="37"/>
      <c r="BR22" s="37"/>
      <c r="BS22" s="38"/>
      <c r="BT22" s="70">
        <v>1795.29</v>
      </c>
      <c r="BU22" s="71"/>
      <c r="BV22" s="71"/>
      <c r="BW22" s="71"/>
      <c r="BX22" s="71"/>
      <c r="BY22" s="71"/>
      <c r="BZ22" s="71"/>
      <c r="CA22" s="71"/>
      <c r="CB22" s="71"/>
      <c r="CC22" s="72"/>
      <c r="CD22" s="73">
        <f>'факт 2021'!I47+'факт 2021'!I181</f>
        <v>40573.70674</v>
      </c>
      <c r="CE22" s="74"/>
      <c r="CF22" s="74"/>
      <c r="CG22" s="74"/>
      <c r="CH22" s="74"/>
      <c r="CI22" s="74"/>
      <c r="CJ22" s="74"/>
      <c r="CK22" s="74"/>
      <c r="CL22" s="74"/>
      <c r="CM22" s="75"/>
      <c r="CN22" s="67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9"/>
      <c r="DS22" s="8"/>
      <c r="DT22" s="8"/>
    </row>
    <row r="23" spans="1:108" s="6" customFormat="1" ht="58.5" customHeight="1">
      <c r="A23" s="42" t="s">
        <v>39</v>
      </c>
      <c r="B23" s="43"/>
      <c r="C23" s="43"/>
      <c r="D23" s="43"/>
      <c r="E23" s="43"/>
      <c r="F23" s="43"/>
      <c r="G23" s="43"/>
      <c r="H23" s="43"/>
      <c r="I23" s="44"/>
      <c r="J23" s="5"/>
      <c r="K23" s="45" t="s">
        <v>40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7"/>
      <c r="BI23" s="36" t="s">
        <v>5</v>
      </c>
      <c r="BJ23" s="37"/>
      <c r="BK23" s="37"/>
      <c r="BL23" s="37"/>
      <c r="BM23" s="37"/>
      <c r="BN23" s="37"/>
      <c r="BO23" s="37"/>
      <c r="BP23" s="37"/>
      <c r="BQ23" s="37"/>
      <c r="BR23" s="37"/>
      <c r="BS23" s="38"/>
      <c r="BT23" s="70">
        <v>0</v>
      </c>
      <c r="BU23" s="71"/>
      <c r="BV23" s="71"/>
      <c r="BW23" s="71"/>
      <c r="BX23" s="71"/>
      <c r="BY23" s="71"/>
      <c r="BZ23" s="71"/>
      <c r="CA23" s="71"/>
      <c r="CB23" s="71"/>
      <c r="CC23" s="72"/>
      <c r="CD23" s="70">
        <v>0</v>
      </c>
      <c r="CE23" s="71"/>
      <c r="CF23" s="71"/>
      <c r="CG23" s="71"/>
      <c r="CH23" s="71"/>
      <c r="CI23" s="71"/>
      <c r="CJ23" s="71"/>
      <c r="CK23" s="71"/>
      <c r="CL23" s="71"/>
      <c r="CM23" s="72"/>
      <c r="CN23" s="67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9"/>
    </row>
    <row r="24" spans="1:108" s="6" customFormat="1" ht="15" customHeight="1">
      <c r="A24" s="42" t="s">
        <v>41</v>
      </c>
      <c r="B24" s="43"/>
      <c r="C24" s="43"/>
      <c r="D24" s="43"/>
      <c r="E24" s="43"/>
      <c r="F24" s="43"/>
      <c r="G24" s="43"/>
      <c r="H24" s="43"/>
      <c r="I24" s="44"/>
      <c r="J24" s="5"/>
      <c r="K24" s="45" t="s">
        <v>12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7"/>
      <c r="BI24" s="36" t="s">
        <v>5</v>
      </c>
      <c r="BJ24" s="37"/>
      <c r="BK24" s="37"/>
      <c r="BL24" s="37"/>
      <c r="BM24" s="37"/>
      <c r="BN24" s="37"/>
      <c r="BO24" s="37"/>
      <c r="BP24" s="37"/>
      <c r="BQ24" s="37"/>
      <c r="BR24" s="37"/>
      <c r="BS24" s="38"/>
      <c r="BT24" s="70">
        <v>0</v>
      </c>
      <c r="BU24" s="71"/>
      <c r="BV24" s="71"/>
      <c r="BW24" s="71"/>
      <c r="BX24" s="71"/>
      <c r="BY24" s="71"/>
      <c r="BZ24" s="71"/>
      <c r="CA24" s="71"/>
      <c r="CB24" s="71"/>
      <c r="CC24" s="72"/>
      <c r="CD24" s="70">
        <v>0</v>
      </c>
      <c r="CE24" s="71"/>
      <c r="CF24" s="71"/>
      <c r="CG24" s="71"/>
      <c r="CH24" s="71"/>
      <c r="CI24" s="71"/>
      <c r="CJ24" s="71"/>
      <c r="CK24" s="71"/>
      <c r="CL24" s="71"/>
      <c r="CM24" s="72"/>
      <c r="CN24" s="67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9"/>
    </row>
    <row r="25" spans="1:108" s="6" customFormat="1" ht="15" customHeight="1">
      <c r="A25" s="42" t="s">
        <v>10</v>
      </c>
      <c r="B25" s="43"/>
      <c r="C25" s="43"/>
      <c r="D25" s="43"/>
      <c r="E25" s="43"/>
      <c r="F25" s="43"/>
      <c r="G25" s="43"/>
      <c r="H25" s="43"/>
      <c r="I25" s="44"/>
      <c r="J25" s="5"/>
      <c r="K25" s="45" t="s">
        <v>21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7"/>
      <c r="BI25" s="36" t="s">
        <v>5</v>
      </c>
      <c r="BJ25" s="37"/>
      <c r="BK25" s="37"/>
      <c r="BL25" s="37"/>
      <c r="BM25" s="37"/>
      <c r="BN25" s="37"/>
      <c r="BO25" s="37"/>
      <c r="BP25" s="37"/>
      <c r="BQ25" s="37"/>
      <c r="BR25" s="37"/>
      <c r="BS25" s="38"/>
      <c r="BT25" s="70">
        <v>7460.66</v>
      </c>
      <c r="BU25" s="71"/>
      <c r="BV25" s="71"/>
      <c r="BW25" s="71"/>
      <c r="BX25" s="71"/>
      <c r="BY25" s="71"/>
      <c r="BZ25" s="71"/>
      <c r="CA25" s="71"/>
      <c r="CB25" s="71"/>
      <c r="CC25" s="72"/>
      <c r="CD25" s="73">
        <f>'факт 2021'!I15</f>
        <v>25510.78607999999</v>
      </c>
      <c r="CE25" s="74"/>
      <c r="CF25" s="74"/>
      <c r="CG25" s="74"/>
      <c r="CH25" s="74"/>
      <c r="CI25" s="74"/>
      <c r="CJ25" s="74"/>
      <c r="CK25" s="74"/>
      <c r="CL25" s="74"/>
      <c r="CM25" s="75"/>
      <c r="CN25" s="67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9"/>
    </row>
    <row r="26" spans="1:108" s="6" customFormat="1" ht="15" customHeight="1">
      <c r="A26" s="42" t="s">
        <v>42</v>
      </c>
      <c r="B26" s="43"/>
      <c r="C26" s="43"/>
      <c r="D26" s="43"/>
      <c r="E26" s="43"/>
      <c r="F26" s="43"/>
      <c r="G26" s="43"/>
      <c r="H26" s="43"/>
      <c r="I26" s="44"/>
      <c r="J26" s="5"/>
      <c r="K26" s="45" t="s">
        <v>12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7"/>
      <c r="BI26" s="36" t="s">
        <v>5</v>
      </c>
      <c r="BJ26" s="37"/>
      <c r="BK26" s="37"/>
      <c r="BL26" s="37"/>
      <c r="BM26" s="37"/>
      <c r="BN26" s="37"/>
      <c r="BO26" s="37"/>
      <c r="BP26" s="37"/>
      <c r="BQ26" s="37"/>
      <c r="BR26" s="37"/>
      <c r="BS26" s="38"/>
      <c r="BT26" s="70">
        <v>0</v>
      </c>
      <c r="BU26" s="71"/>
      <c r="BV26" s="71"/>
      <c r="BW26" s="71"/>
      <c r="BX26" s="71"/>
      <c r="BY26" s="71"/>
      <c r="BZ26" s="71"/>
      <c r="CA26" s="71"/>
      <c r="CB26" s="71"/>
      <c r="CC26" s="72"/>
      <c r="CD26" s="70">
        <v>0</v>
      </c>
      <c r="CE26" s="71"/>
      <c r="CF26" s="71"/>
      <c r="CG26" s="71"/>
      <c r="CH26" s="71"/>
      <c r="CI26" s="71"/>
      <c r="CJ26" s="71"/>
      <c r="CK26" s="71"/>
      <c r="CL26" s="71"/>
      <c r="CM26" s="72"/>
      <c r="CN26" s="67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9"/>
    </row>
    <row r="27" spans="1:108" s="6" customFormat="1" ht="30" customHeight="1">
      <c r="A27" s="42" t="s">
        <v>14</v>
      </c>
      <c r="B27" s="43"/>
      <c r="C27" s="43"/>
      <c r="D27" s="43"/>
      <c r="E27" s="43"/>
      <c r="F27" s="43"/>
      <c r="G27" s="43"/>
      <c r="H27" s="43"/>
      <c r="I27" s="44"/>
      <c r="J27" s="5"/>
      <c r="K27" s="45" t="s">
        <v>99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7"/>
      <c r="BI27" s="36" t="s">
        <v>5</v>
      </c>
      <c r="BJ27" s="37"/>
      <c r="BK27" s="37"/>
      <c r="BL27" s="37"/>
      <c r="BM27" s="37"/>
      <c r="BN27" s="37"/>
      <c r="BO27" s="37"/>
      <c r="BP27" s="37"/>
      <c r="BQ27" s="37"/>
      <c r="BR27" s="37"/>
      <c r="BS27" s="38"/>
      <c r="BT27" s="64">
        <f>SUM(BT28:CC30)</f>
        <v>0</v>
      </c>
      <c r="BU27" s="65"/>
      <c r="BV27" s="65"/>
      <c r="BW27" s="65"/>
      <c r="BX27" s="65"/>
      <c r="BY27" s="65"/>
      <c r="BZ27" s="65"/>
      <c r="CA27" s="65"/>
      <c r="CB27" s="65"/>
      <c r="CC27" s="66"/>
      <c r="CD27" s="64">
        <f>SUM(CD28:CM30)</f>
        <v>42172.21631164399</v>
      </c>
      <c r="CE27" s="65"/>
      <c r="CF27" s="65"/>
      <c r="CG27" s="65"/>
      <c r="CH27" s="65"/>
      <c r="CI27" s="65"/>
      <c r="CJ27" s="65"/>
      <c r="CK27" s="65"/>
      <c r="CL27" s="65"/>
      <c r="CM27" s="66"/>
      <c r="CN27" s="67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9"/>
    </row>
    <row r="28" spans="1:108" s="6" customFormat="1" ht="30" customHeight="1">
      <c r="A28" s="42" t="s">
        <v>43</v>
      </c>
      <c r="B28" s="43"/>
      <c r="C28" s="43"/>
      <c r="D28" s="43"/>
      <c r="E28" s="43"/>
      <c r="F28" s="43"/>
      <c r="G28" s="43"/>
      <c r="H28" s="43"/>
      <c r="I28" s="44"/>
      <c r="J28" s="5"/>
      <c r="K28" s="45" t="s">
        <v>100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7"/>
      <c r="BI28" s="36" t="s">
        <v>5</v>
      </c>
      <c r="BJ28" s="37"/>
      <c r="BK28" s="37"/>
      <c r="BL28" s="37"/>
      <c r="BM28" s="37"/>
      <c r="BN28" s="37"/>
      <c r="BO28" s="37"/>
      <c r="BP28" s="37"/>
      <c r="BQ28" s="37"/>
      <c r="BR28" s="37"/>
      <c r="BS28" s="38"/>
      <c r="BT28" s="70">
        <v>0</v>
      </c>
      <c r="BU28" s="71"/>
      <c r="BV28" s="71"/>
      <c r="BW28" s="71"/>
      <c r="BX28" s="71"/>
      <c r="BY28" s="71"/>
      <c r="BZ28" s="71"/>
      <c r="CA28" s="71"/>
      <c r="CB28" s="71"/>
      <c r="CC28" s="72"/>
      <c r="CD28" s="70">
        <v>0</v>
      </c>
      <c r="CE28" s="71"/>
      <c r="CF28" s="71"/>
      <c r="CG28" s="71"/>
      <c r="CH28" s="71"/>
      <c r="CI28" s="71"/>
      <c r="CJ28" s="71"/>
      <c r="CK28" s="71"/>
      <c r="CL28" s="71"/>
      <c r="CM28" s="72"/>
      <c r="CN28" s="67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9"/>
    </row>
    <row r="29" spans="1:108" s="6" customFormat="1" ht="15" customHeight="1">
      <c r="A29" s="42" t="s">
        <v>45</v>
      </c>
      <c r="B29" s="43"/>
      <c r="C29" s="43"/>
      <c r="D29" s="43"/>
      <c r="E29" s="43"/>
      <c r="F29" s="43"/>
      <c r="G29" s="43"/>
      <c r="H29" s="43"/>
      <c r="I29" s="44"/>
      <c r="J29" s="5"/>
      <c r="K29" s="45" t="s">
        <v>44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7"/>
      <c r="BI29" s="36" t="s">
        <v>5</v>
      </c>
      <c r="BJ29" s="37"/>
      <c r="BK29" s="37"/>
      <c r="BL29" s="37"/>
      <c r="BM29" s="37"/>
      <c r="BN29" s="37"/>
      <c r="BO29" s="37"/>
      <c r="BP29" s="37"/>
      <c r="BQ29" s="37"/>
      <c r="BR29" s="37"/>
      <c r="BS29" s="38"/>
      <c r="BT29" s="70">
        <v>0</v>
      </c>
      <c r="BU29" s="71"/>
      <c r="BV29" s="71"/>
      <c r="BW29" s="71"/>
      <c r="BX29" s="71"/>
      <c r="BY29" s="71"/>
      <c r="BZ29" s="71"/>
      <c r="CA29" s="71"/>
      <c r="CB29" s="71"/>
      <c r="CC29" s="72"/>
      <c r="CD29" s="73">
        <f>'факт 2021'!I38</f>
        <v>8914.559280000003</v>
      </c>
      <c r="CE29" s="74"/>
      <c r="CF29" s="74"/>
      <c r="CG29" s="74"/>
      <c r="CH29" s="74"/>
      <c r="CI29" s="74"/>
      <c r="CJ29" s="74"/>
      <c r="CK29" s="74"/>
      <c r="CL29" s="74"/>
      <c r="CM29" s="75"/>
      <c r="CN29" s="67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9"/>
    </row>
    <row r="30" spans="1:108" s="6" customFormat="1" ht="30" customHeight="1">
      <c r="A30" s="42" t="s">
        <v>101</v>
      </c>
      <c r="B30" s="43"/>
      <c r="C30" s="43"/>
      <c r="D30" s="43"/>
      <c r="E30" s="43"/>
      <c r="F30" s="43"/>
      <c r="G30" s="43"/>
      <c r="H30" s="43"/>
      <c r="I30" s="44"/>
      <c r="J30" s="5"/>
      <c r="K30" s="45" t="s">
        <v>46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7"/>
      <c r="BI30" s="36" t="s">
        <v>5</v>
      </c>
      <c r="BJ30" s="37"/>
      <c r="BK30" s="37"/>
      <c r="BL30" s="37"/>
      <c r="BM30" s="37"/>
      <c r="BN30" s="37"/>
      <c r="BO30" s="37"/>
      <c r="BP30" s="37"/>
      <c r="BQ30" s="37"/>
      <c r="BR30" s="37"/>
      <c r="BS30" s="38"/>
      <c r="BT30" s="64">
        <f>SUM(BT31:CC32)</f>
        <v>0</v>
      </c>
      <c r="BU30" s="65"/>
      <c r="BV30" s="65"/>
      <c r="BW30" s="65"/>
      <c r="BX30" s="65"/>
      <c r="BY30" s="65"/>
      <c r="BZ30" s="65"/>
      <c r="CA30" s="65"/>
      <c r="CB30" s="65"/>
      <c r="CC30" s="66"/>
      <c r="CD30" s="64">
        <f>SUM(CD31:CM33)</f>
        <v>33257.65703164399</v>
      </c>
      <c r="CE30" s="65"/>
      <c r="CF30" s="65"/>
      <c r="CG30" s="65"/>
      <c r="CH30" s="65"/>
      <c r="CI30" s="65"/>
      <c r="CJ30" s="65"/>
      <c r="CK30" s="65"/>
      <c r="CL30" s="65"/>
      <c r="CM30" s="66"/>
      <c r="CN30" s="67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9"/>
    </row>
    <row r="31" spans="1:108" s="6" customFormat="1" ht="30" customHeight="1">
      <c r="A31" s="42" t="s">
        <v>126</v>
      </c>
      <c r="B31" s="43"/>
      <c r="C31" s="43"/>
      <c r="D31" s="43"/>
      <c r="E31" s="43"/>
      <c r="F31" s="43"/>
      <c r="G31" s="43"/>
      <c r="H31" s="43"/>
      <c r="I31" s="44"/>
      <c r="J31" s="5"/>
      <c r="K31" s="45" t="s">
        <v>128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7"/>
      <c r="BI31" s="36" t="s">
        <v>5</v>
      </c>
      <c r="BJ31" s="37"/>
      <c r="BK31" s="37"/>
      <c r="BL31" s="37"/>
      <c r="BM31" s="37"/>
      <c r="BN31" s="37"/>
      <c r="BO31" s="37"/>
      <c r="BP31" s="37"/>
      <c r="BQ31" s="37"/>
      <c r="BR31" s="37"/>
      <c r="BS31" s="38"/>
      <c r="BT31" s="70">
        <v>0</v>
      </c>
      <c r="BU31" s="71"/>
      <c r="BV31" s="71"/>
      <c r="BW31" s="71"/>
      <c r="BX31" s="71"/>
      <c r="BY31" s="71"/>
      <c r="BZ31" s="71"/>
      <c r="CA31" s="71"/>
      <c r="CB31" s="71"/>
      <c r="CC31" s="72"/>
      <c r="CD31" s="73">
        <f>'факт 2021'!I49</f>
        <v>25033.571770000002</v>
      </c>
      <c r="CE31" s="74"/>
      <c r="CF31" s="74"/>
      <c r="CG31" s="74"/>
      <c r="CH31" s="74"/>
      <c r="CI31" s="74"/>
      <c r="CJ31" s="74"/>
      <c r="CK31" s="74"/>
      <c r="CL31" s="74"/>
      <c r="CM31" s="75"/>
      <c r="CN31" s="67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9"/>
    </row>
    <row r="32" spans="1:108" s="6" customFormat="1" ht="30" customHeight="1">
      <c r="A32" s="42" t="s">
        <v>127</v>
      </c>
      <c r="B32" s="43"/>
      <c r="C32" s="43"/>
      <c r="D32" s="43"/>
      <c r="E32" s="43"/>
      <c r="F32" s="43"/>
      <c r="G32" s="43"/>
      <c r="H32" s="43"/>
      <c r="I32" s="44"/>
      <c r="J32" s="5"/>
      <c r="K32" s="45" t="s">
        <v>129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7"/>
      <c r="BI32" s="36" t="s">
        <v>5</v>
      </c>
      <c r="BJ32" s="37"/>
      <c r="BK32" s="37"/>
      <c r="BL32" s="37"/>
      <c r="BM32" s="37"/>
      <c r="BN32" s="37"/>
      <c r="BO32" s="37"/>
      <c r="BP32" s="37"/>
      <c r="BQ32" s="37"/>
      <c r="BR32" s="37"/>
      <c r="BS32" s="38"/>
      <c r="BT32" s="70">
        <v>0</v>
      </c>
      <c r="BU32" s="71"/>
      <c r="BV32" s="71"/>
      <c r="BW32" s="71"/>
      <c r="BX32" s="71"/>
      <c r="BY32" s="71"/>
      <c r="BZ32" s="71"/>
      <c r="CA32" s="71"/>
      <c r="CB32" s="71"/>
      <c r="CC32" s="72"/>
      <c r="CD32" s="70">
        <f>'факт 2021'!I192</f>
        <v>6307.232081643991</v>
      </c>
      <c r="CE32" s="71"/>
      <c r="CF32" s="71"/>
      <c r="CG32" s="71"/>
      <c r="CH32" s="71"/>
      <c r="CI32" s="71"/>
      <c r="CJ32" s="71"/>
      <c r="CK32" s="71"/>
      <c r="CL32" s="71"/>
      <c r="CM32" s="72"/>
      <c r="CN32" s="67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9"/>
    </row>
    <row r="33" spans="1:124" s="6" customFormat="1" ht="30" customHeight="1">
      <c r="A33" s="42" t="s">
        <v>130</v>
      </c>
      <c r="B33" s="43"/>
      <c r="C33" s="43"/>
      <c r="D33" s="43"/>
      <c r="E33" s="43"/>
      <c r="F33" s="43"/>
      <c r="G33" s="43"/>
      <c r="H33" s="43"/>
      <c r="I33" s="44"/>
      <c r="J33" s="5"/>
      <c r="K33" s="45" t="s">
        <v>131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7"/>
      <c r="BI33" s="36" t="s">
        <v>5</v>
      </c>
      <c r="BJ33" s="37"/>
      <c r="BK33" s="37"/>
      <c r="BL33" s="37"/>
      <c r="BM33" s="37"/>
      <c r="BN33" s="37"/>
      <c r="BO33" s="37"/>
      <c r="BP33" s="37"/>
      <c r="BQ33" s="37"/>
      <c r="BR33" s="37"/>
      <c r="BS33" s="38"/>
      <c r="BT33" s="70">
        <v>0</v>
      </c>
      <c r="BU33" s="71"/>
      <c r="BV33" s="71"/>
      <c r="BW33" s="71"/>
      <c r="BX33" s="71"/>
      <c r="BY33" s="71"/>
      <c r="BZ33" s="71"/>
      <c r="CA33" s="71"/>
      <c r="CB33" s="71"/>
      <c r="CC33" s="72"/>
      <c r="CD33" s="70">
        <f>'факт 2021'!I39</f>
        <v>1916.8531799999998</v>
      </c>
      <c r="CE33" s="71"/>
      <c r="CF33" s="71"/>
      <c r="CG33" s="71"/>
      <c r="CH33" s="71"/>
      <c r="CI33" s="71"/>
      <c r="CJ33" s="71"/>
      <c r="CK33" s="71"/>
      <c r="CL33" s="71"/>
      <c r="CM33" s="72"/>
      <c r="CN33" s="67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9"/>
      <c r="DT33" s="8"/>
    </row>
    <row r="34" spans="1:124" s="6" customFormat="1" ht="45" customHeight="1">
      <c r="A34" s="42" t="s">
        <v>102</v>
      </c>
      <c r="B34" s="43"/>
      <c r="C34" s="43"/>
      <c r="D34" s="43"/>
      <c r="E34" s="43"/>
      <c r="F34" s="43"/>
      <c r="G34" s="43"/>
      <c r="H34" s="43"/>
      <c r="I34" s="44"/>
      <c r="J34" s="5"/>
      <c r="K34" s="45" t="s">
        <v>103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7"/>
      <c r="BI34" s="36" t="s">
        <v>5</v>
      </c>
      <c r="BJ34" s="37"/>
      <c r="BK34" s="37"/>
      <c r="BL34" s="37"/>
      <c r="BM34" s="37"/>
      <c r="BN34" s="37"/>
      <c r="BO34" s="37"/>
      <c r="BP34" s="37"/>
      <c r="BQ34" s="37"/>
      <c r="BR34" s="37"/>
      <c r="BS34" s="38"/>
      <c r="BT34" s="70">
        <v>0</v>
      </c>
      <c r="BU34" s="71"/>
      <c r="BV34" s="71"/>
      <c r="BW34" s="71"/>
      <c r="BX34" s="71"/>
      <c r="BY34" s="71"/>
      <c r="BZ34" s="71"/>
      <c r="CA34" s="71"/>
      <c r="CB34" s="71"/>
      <c r="CC34" s="72"/>
      <c r="CD34" s="70">
        <v>0</v>
      </c>
      <c r="CE34" s="71"/>
      <c r="CF34" s="71"/>
      <c r="CG34" s="71"/>
      <c r="CH34" s="71"/>
      <c r="CI34" s="71"/>
      <c r="CJ34" s="71"/>
      <c r="CK34" s="71"/>
      <c r="CL34" s="71"/>
      <c r="CM34" s="72"/>
      <c r="CN34" s="67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9"/>
      <c r="DS34" s="8"/>
      <c r="DT34" s="8"/>
    </row>
    <row r="35" spans="1:124" s="6" customFormat="1" ht="30" customHeight="1">
      <c r="A35" s="42" t="s">
        <v>104</v>
      </c>
      <c r="B35" s="43"/>
      <c r="C35" s="43"/>
      <c r="D35" s="43"/>
      <c r="E35" s="43"/>
      <c r="F35" s="43"/>
      <c r="G35" s="43"/>
      <c r="H35" s="43"/>
      <c r="I35" s="44"/>
      <c r="J35" s="5"/>
      <c r="K35" s="45" t="s">
        <v>105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7"/>
      <c r="BI35" s="36" t="s">
        <v>5</v>
      </c>
      <c r="BJ35" s="37"/>
      <c r="BK35" s="37"/>
      <c r="BL35" s="37"/>
      <c r="BM35" s="37"/>
      <c r="BN35" s="37"/>
      <c r="BO35" s="37"/>
      <c r="BP35" s="37"/>
      <c r="BQ35" s="37"/>
      <c r="BR35" s="37"/>
      <c r="BS35" s="38"/>
      <c r="BT35" s="70">
        <v>0</v>
      </c>
      <c r="BU35" s="71"/>
      <c r="BV35" s="71"/>
      <c r="BW35" s="71"/>
      <c r="BX35" s="71"/>
      <c r="BY35" s="71"/>
      <c r="BZ35" s="71"/>
      <c r="CA35" s="71"/>
      <c r="CB35" s="71"/>
      <c r="CC35" s="72"/>
      <c r="CD35" s="70">
        <v>0</v>
      </c>
      <c r="CE35" s="71"/>
      <c r="CF35" s="71"/>
      <c r="CG35" s="71"/>
      <c r="CH35" s="71"/>
      <c r="CI35" s="71"/>
      <c r="CJ35" s="71"/>
      <c r="CK35" s="71"/>
      <c r="CL35" s="71"/>
      <c r="CM35" s="72"/>
      <c r="CN35" s="67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9"/>
      <c r="DS35" s="8"/>
      <c r="DT35" s="8"/>
    </row>
    <row r="36" spans="1:124" s="6" customFormat="1" ht="30" customHeight="1">
      <c r="A36" s="42" t="s">
        <v>47</v>
      </c>
      <c r="B36" s="43"/>
      <c r="C36" s="43"/>
      <c r="D36" s="43"/>
      <c r="E36" s="43"/>
      <c r="F36" s="43"/>
      <c r="G36" s="43"/>
      <c r="H36" s="43"/>
      <c r="I36" s="44"/>
      <c r="J36" s="5"/>
      <c r="K36" s="45" t="s">
        <v>48</v>
      </c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7"/>
      <c r="BI36" s="36" t="s">
        <v>5</v>
      </c>
      <c r="BJ36" s="37"/>
      <c r="BK36" s="37"/>
      <c r="BL36" s="37"/>
      <c r="BM36" s="37"/>
      <c r="BN36" s="37"/>
      <c r="BO36" s="37"/>
      <c r="BP36" s="37"/>
      <c r="BQ36" s="37"/>
      <c r="BR36" s="37"/>
      <c r="BS36" s="38"/>
      <c r="BT36" s="64">
        <f>SUM(BT37:CC46,BT48:CC49)</f>
        <v>11764.87</v>
      </c>
      <c r="BU36" s="65"/>
      <c r="BV36" s="65"/>
      <c r="BW36" s="65"/>
      <c r="BX36" s="65"/>
      <c r="BY36" s="65"/>
      <c r="BZ36" s="65"/>
      <c r="CA36" s="65"/>
      <c r="CB36" s="65"/>
      <c r="CC36" s="66"/>
      <c r="CD36" s="64">
        <f>SUM(CD37:CM46,CD48:CM49)</f>
        <v>33288.8174</v>
      </c>
      <c r="CE36" s="65"/>
      <c r="CF36" s="65"/>
      <c r="CG36" s="65"/>
      <c r="CH36" s="65"/>
      <c r="CI36" s="65"/>
      <c r="CJ36" s="65"/>
      <c r="CK36" s="65"/>
      <c r="CL36" s="65"/>
      <c r="CM36" s="66"/>
      <c r="CN36" s="67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9"/>
      <c r="DT36" s="8"/>
    </row>
    <row r="37" spans="1:108" s="6" customFormat="1" ht="15" customHeight="1">
      <c r="A37" s="42" t="s">
        <v>49</v>
      </c>
      <c r="B37" s="43"/>
      <c r="C37" s="43"/>
      <c r="D37" s="43"/>
      <c r="E37" s="43"/>
      <c r="F37" s="43"/>
      <c r="G37" s="43"/>
      <c r="H37" s="43"/>
      <c r="I37" s="44"/>
      <c r="J37" s="5"/>
      <c r="K37" s="45" t="s">
        <v>50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7"/>
      <c r="BI37" s="36" t="s">
        <v>5</v>
      </c>
      <c r="BJ37" s="37"/>
      <c r="BK37" s="37"/>
      <c r="BL37" s="37"/>
      <c r="BM37" s="37"/>
      <c r="BN37" s="37"/>
      <c r="BO37" s="37"/>
      <c r="BP37" s="37"/>
      <c r="BQ37" s="37"/>
      <c r="BR37" s="37"/>
      <c r="BS37" s="38"/>
      <c r="BT37" s="70">
        <v>0</v>
      </c>
      <c r="BU37" s="71"/>
      <c r="BV37" s="71"/>
      <c r="BW37" s="71"/>
      <c r="BX37" s="71"/>
      <c r="BY37" s="71"/>
      <c r="BZ37" s="71"/>
      <c r="CA37" s="71"/>
      <c r="CB37" s="71"/>
      <c r="CC37" s="72"/>
      <c r="CD37" s="70">
        <v>0</v>
      </c>
      <c r="CE37" s="71"/>
      <c r="CF37" s="71"/>
      <c r="CG37" s="71"/>
      <c r="CH37" s="71"/>
      <c r="CI37" s="71"/>
      <c r="CJ37" s="71"/>
      <c r="CK37" s="71"/>
      <c r="CL37" s="71"/>
      <c r="CM37" s="72"/>
      <c r="CN37" s="67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9"/>
    </row>
    <row r="38" spans="1:108" s="6" customFormat="1" ht="45" customHeight="1">
      <c r="A38" s="42" t="s">
        <v>51</v>
      </c>
      <c r="B38" s="43"/>
      <c r="C38" s="43"/>
      <c r="D38" s="43"/>
      <c r="E38" s="43"/>
      <c r="F38" s="43"/>
      <c r="G38" s="43"/>
      <c r="H38" s="43"/>
      <c r="I38" s="44"/>
      <c r="J38" s="5"/>
      <c r="K38" s="45" t="s">
        <v>52</v>
      </c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7"/>
      <c r="BI38" s="36" t="s">
        <v>5</v>
      </c>
      <c r="BJ38" s="37"/>
      <c r="BK38" s="37"/>
      <c r="BL38" s="37"/>
      <c r="BM38" s="37"/>
      <c r="BN38" s="37"/>
      <c r="BO38" s="37"/>
      <c r="BP38" s="37"/>
      <c r="BQ38" s="37"/>
      <c r="BR38" s="37"/>
      <c r="BS38" s="38"/>
      <c r="BT38" s="70">
        <v>0</v>
      </c>
      <c r="BU38" s="71"/>
      <c r="BV38" s="71"/>
      <c r="BW38" s="71"/>
      <c r="BX38" s="71"/>
      <c r="BY38" s="71"/>
      <c r="BZ38" s="71"/>
      <c r="CA38" s="71"/>
      <c r="CB38" s="71"/>
      <c r="CC38" s="72"/>
      <c r="CD38" s="70">
        <v>0</v>
      </c>
      <c r="CE38" s="71"/>
      <c r="CF38" s="71"/>
      <c r="CG38" s="71"/>
      <c r="CH38" s="71"/>
      <c r="CI38" s="71"/>
      <c r="CJ38" s="71"/>
      <c r="CK38" s="71"/>
      <c r="CL38" s="71"/>
      <c r="CM38" s="72"/>
      <c r="CN38" s="67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9"/>
    </row>
    <row r="39" spans="1:108" s="6" customFormat="1" ht="15" customHeight="1">
      <c r="A39" s="42" t="s">
        <v>53</v>
      </c>
      <c r="B39" s="43"/>
      <c r="C39" s="43"/>
      <c r="D39" s="43"/>
      <c r="E39" s="43"/>
      <c r="F39" s="43"/>
      <c r="G39" s="43"/>
      <c r="H39" s="43"/>
      <c r="I39" s="44"/>
      <c r="J39" s="5"/>
      <c r="K39" s="45" t="s">
        <v>54</v>
      </c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7"/>
      <c r="BI39" s="36" t="s">
        <v>5</v>
      </c>
      <c r="BJ39" s="37"/>
      <c r="BK39" s="37"/>
      <c r="BL39" s="37"/>
      <c r="BM39" s="37"/>
      <c r="BN39" s="37"/>
      <c r="BO39" s="37"/>
      <c r="BP39" s="37"/>
      <c r="BQ39" s="37"/>
      <c r="BR39" s="37"/>
      <c r="BS39" s="38"/>
      <c r="BT39" s="70">
        <v>0</v>
      </c>
      <c r="BU39" s="71"/>
      <c r="BV39" s="71"/>
      <c r="BW39" s="71"/>
      <c r="BX39" s="71"/>
      <c r="BY39" s="71"/>
      <c r="BZ39" s="71"/>
      <c r="CA39" s="71"/>
      <c r="CB39" s="71"/>
      <c r="CC39" s="72"/>
      <c r="CD39" s="70">
        <f>'факт 2021'!I170</f>
        <v>0</v>
      </c>
      <c r="CE39" s="71"/>
      <c r="CF39" s="71"/>
      <c r="CG39" s="71"/>
      <c r="CH39" s="71"/>
      <c r="CI39" s="71"/>
      <c r="CJ39" s="71"/>
      <c r="CK39" s="71"/>
      <c r="CL39" s="71"/>
      <c r="CM39" s="72"/>
      <c r="CN39" s="67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9"/>
    </row>
    <row r="40" spans="1:124" s="6" customFormat="1" ht="15" customHeight="1">
      <c r="A40" s="42" t="s">
        <v>55</v>
      </c>
      <c r="B40" s="43"/>
      <c r="C40" s="43"/>
      <c r="D40" s="43"/>
      <c r="E40" s="43"/>
      <c r="F40" s="43"/>
      <c r="G40" s="43"/>
      <c r="H40" s="43"/>
      <c r="I40" s="44"/>
      <c r="J40" s="5"/>
      <c r="K40" s="45" t="s">
        <v>22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7"/>
      <c r="BI40" s="36" t="s">
        <v>5</v>
      </c>
      <c r="BJ40" s="37"/>
      <c r="BK40" s="37"/>
      <c r="BL40" s="37"/>
      <c r="BM40" s="37"/>
      <c r="BN40" s="37"/>
      <c r="BO40" s="37"/>
      <c r="BP40" s="37"/>
      <c r="BQ40" s="37"/>
      <c r="BR40" s="37"/>
      <c r="BS40" s="38"/>
      <c r="BT40" s="70">
        <v>2238.2</v>
      </c>
      <c r="BU40" s="71"/>
      <c r="BV40" s="71"/>
      <c r="BW40" s="71"/>
      <c r="BX40" s="71"/>
      <c r="BY40" s="71"/>
      <c r="BZ40" s="71"/>
      <c r="CA40" s="71"/>
      <c r="CB40" s="71"/>
      <c r="CC40" s="72"/>
      <c r="CD40" s="73">
        <f>'факт 2021'!I23</f>
        <v>7929.800570000006</v>
      </c>
      <c r="CE40" s="74"/>
      <c r="CF40" s="74"/>
      <c r="CG40" s="74"/>
      <c r="CH40" s="74"/>
      <c r="CI40" s="74"/>
      <c r="CJ40" s="74"/>
      <c r="CK40" s="74"/>
      <c r="CL40" s="74"/>
      <c r="CM40" s="75"/>
      <c r="CN40" s="67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9"/>
      <c r="DS40" s="8"/>
      <c r="DT40" s="8"/>
    </row>
    <row r="41" spans="1:108" s="6" customFormat="1" ht="45" customHeight="1">
      <c r="A41" s="42" t="s">
        <v>56</v>
      </c>
      <c r="B41" s="43"/>
      <c r="C41" s="43"/>
      <c r="D41" s="43"/>
      <c r="E41" s="43"/>
      <c r="F41" s="43"/>
      <c r="G41" s="43"/>
      <c r="H41" s="43"/>
      <c r="I41" s="44"/>
      <c r="J41" s="5"/>
      <c r="K41" s="45" t="s">
        <v>106</v>
      </c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7"/>
      <c r="BI41" s="36" t="s">
        <v>5</v>
      </c>
      <c r="BJ41" s="37"/>
      <c r="BK41" s="37"/>
      <c r="BL41" s="37"/>
      <c r="BM41" s="37"/>
      <c r="BN41" s="37"/>
      <c r="BO41" s="37"/>
      <c r="BP41" s="37"/>
      <c r="BQ41" s="37"/>
      <c r="BR41" s="37"/>
      <c r="BS41" s="38"/>
      <c r="BT41" s="70">
        <v>0</v>
      </c>
      <c r="BU41" s="71"/>
      <c r="BV41" s="71"/>
      <c r="BW41" s="71"/>
      <c r="BX41" s="71"/>
      <c r="BY41" s="71"/>
      <c r="BZ41" s="71"/>
      <c r="CA41" s="71"/>
      <c r="CB41" s="71"/>
      <c r="CC41" s="72"/>
      <c r="CD41" s="70">
        <v>0</v>
      </c>
      <c r="CE41" s="71"/>
      <c r="CF41" s="71"/>
      <c r="CG41" s="71"/>
      <c r="CH41" s="71"/>
      <c r="CI41" s="71"/>
      <c r="CJ41" s="71"/>
      <c r="CK41" s="71"/>
      <c r="CL41" s="71"/>
      <c r="CM41" s="72"/>
      <c r="CN41" s="67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9"/>
    </row>
    <row r="42" spans="1:124" s="6" customFormat="1" ht="15" customHeight="1">
      <c r="A42" s="42" t="s">
        <v>57</v>
      </c>
      <c r="B42" s="43"/>
      <c r="C42" s="43"/>
      <c r="D42" s="43"/>
      <c r="E42" s="43"/>
      <c r="F42" s="43"/>
      <c r="G42" s="43"/>
      <c r="H42" s="43"/>
      <c r="I42" s="44"/>
      <c r="J42" s="5"/>
      <c r="K42" s="45" t="s">
        <v>107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7"/>
      <c r="BI42" s="36" t="s">
        <v>5</v>
      </c>
      <c r="BJ42" s="37"/>
      <c r="BK42" s="37"/>
      <c r="BL42" s="37"/>
      <c r="BM42" s="37"/>
      <c r="BN42" s="37"/>
      <c r="BO42" s="37"/>
      <c r="BP42" s="37"/>
      <c r="BQ42" s="37"/>
      <c r="BR42" s="37"/>
      <c r="BS42" s="38"/>
      <c r="BT42" s="70">
        <v>8345.82</v>
      </c>
      <c r="BU42" s="71"/>
      <c r="BV42" s="71"/>
      <c r="BW42" s="71"/>
      <c r="BX42" s="71"/>
      <c r="BY42" s="71"/>
      <c r="BZ42" s="71"/>
      <c r="CA42" s="71"/>
      <c r="CB42" s="71"/>
      <c r="CC42" s="72"/>
      <c r="CD42" s="73">
        <f>'факт 2021'!I32</f>
        <v>18061.251439999993</v>
      </c>
      <c r="CE42" s="74"/>
      <c r="CF42" s="74"/>
      <c r="CG42" s="74"/>
      <c r="CH42" s="74"/>
      <c r="CI42" s="74"/>
      <c r="CJ42" s="74"/>
      <c r="CK42" s="74"/>
      <c r="CL42" s="74"/>
      <c r="CM42" s="75"/>
      <c r="CN42" s="67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9"/>
      <c r="DS42" s="8"/>
      <c r="DT42" s="8"/>
    </row>
    <row r="43" spans="1:108" s="6" customFormat="1" ht="15" customHeight="1">
      <c r="A43" s="42" t="s">
        <v>58</v>
      </c>
      <c r="B43" s="43"/>
      <c r="C43" s="43"/>
      <c r="D43" s="43"/>
      <c r="E43" s="43"/>
      <c r="F43" s="43"/>
      <c r="G43" s="43"/>
      <c r="H43" s="43"/>
      <c r="I43" s="44"/>
      <c r="J43" s="5"/>
      <c r="K43" s="45" t="s">
        <v>108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7"/>
      <c r="BI43" s="36" t="s">
        <v>5</v>
      </c>
      <c r="BJ43" s="37"/>
      <c r="BK43" s="37"/>
      <c r="BL43" s="37"/>
      <c r="BM43" s="37"/>
      <c r="BN43" s="37"/>
      <c r="BO43" s="37"/>
      <c r="BP43" s="37"/>
      <c r="BQ43" s="37"/>
      <c r="BR43" s="37"/>
      <c r="BS43" s="38"/>
      <c r="BT43" s="70">
        <v>0</v>
      </c>
      <c r="BU43" s="71"/>
      <c r="BV43" s="71"/>
      <c r="BW43" s="71"/>
      <c r="BX43" s="71"/>
      <c r="BY43" s="71"/>
      <c r="BZ43" s="71"/>
      <c r="CA43" s="71"/>
      <c r="CB43" s="71"/>
      <c r="CC43" s="72"/>
      <c r="CD43" s="70">
        <v>0</v>
      </c>
      <c r="CE43" s="71"/>
      <c r="CF43" s="71"/>
      <c r="CG43" s="71"/>
      <c r="CH43" s="71"/>
      <c r="CI43" s="71"/>
      <c r="CJ43" s="71"/>
      <c r="CK43" s="71"/>
      <c r="CL43" s="71"/>
      <c r="CM43" s="72"/>
      <c r="CN43" s="67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9"/>
    </row>
    <row r="44" spans="1:108" s="6" customFormat="1" ht="15" customHeight="1">
      <c r="A44" s="42" t="s">
        <v>62</v>
      </c>
      <c r="B44" s="43"/>
      <c r="C44" s="43"/>
      <c r="D44" s="43"/>
      <c r="E44" s="43"/>
      <c r="F44" s="43"/>
      <c r="G44" s="43"/>
      <c r="H44" s="43"/>
      <c r="I44" s="44"/>
      <c r="J44" s="5"/>
      <c r="K44" s="45" t="s">
        <v>23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7"/>
      <c r="BI44" s="36" t="s">
        <v>5</v>
      </c>
      <c r="BJ44" s="37"/>
      <c r="BK44" s="37"/>
      <c r="BL44" s="37"/>
      <c r="BM44" s="37"/>
      <c r="BN44" s="37"/>
      <c r="BO44" s="37"/>
      <c r="BP44" s="37"/>
      <c r="BQ44" s="37"/>
      <c r="BR44" s="37"/>
      <c r="BS44" s="38"/>
      <c r="BT44" s="70">
        <v>0</v>
      </c>
      <c r="BU44" s="71"/>
      <c r="BV44" s="71"/>
      <c r="BW44" s="71"/>
      <c r="BX44" s="71"/>
      <c r="BY44" s="71"/>
      <c r="BZ44" s="71"/>
      <c r="CA44" s="71"/>
      <c r="CB44" s="71"/>
      <c r="CC44" s="72"/>
      <c r="CD44" s="70">
        <v>0</v>
      </c>
      <c r="CE44" s="71"/>
      <c r="CF44" s="71"/>
      <c r="CG44" s="71"/>
      <c r="CH44" s="71"/>
      <c r="CI44" s="71"/>
      <c r="CJ44" s="71"/>
      <c r="CK44" s="71"/>
      <c r="CL44" s="71"/>
      <c r="CM44" s="72"/>
      <c r="CN44" s="67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9"/>
    </row>
    <row r="45" spans="1:108" s="6" customFormat="1" ht="15" customHeight="1">
      <c r="A45" s="42" t="s">
        <v>109</v>
      </c>
      <c r="B45" s="43"/>
      <c r="C45" s="43"/>
      <c r="D45" s="43"/>
      <c r="E45" s="43"/>
      <c r="F45" s="43"/>
      <c r="G45" s="43"/>
      <c r="H45" s="43"/>
      <c r="I45" s="44"/>
      <c r="J45" s="5"/>
      <c r="K45" s="45" t="s">
        <v>24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7"/>
      <c r="BI45" s="36" t="s">
        <v>5</v>
      </c>
      <c r="BJ45" s="37"/>
      <c r="BK45" s="37"/>
      <c r="BL45" s="37"/>
      <c r="BM45" s="37"/>
      <c r="BN45" s="37"/>
      <c r="BO45" s="37"/>
      <c r="BP45" s="37"/>
      <c r="BQ45" s="37"/>
      <c r="BR45" s="37"/>
      <c r="BS45" s="38"/>
      <c r="BT45" s="70">
        <v>1180.85</v>
      </c>
      <c r="BU45" s="71"/>
      <c r="BV45" s="71"/>
      <c r="BW45" s="71"/>
      <c r="BX45" s="71"/>
      <c r="BY45" s="71"/>
      <c r="BZ45" s="71"/>
      <c r="CA45" s="71"/>
      <c r="CB45" s="71"/>
      <c r="CC45" s="72"/>
      <c r="CD45" s="73">
        <f>'факт 2021'!I42+'факт 2021'!I174</f>
        <v>7297.76539</v>
      </c>
      <c r="CE45" s="74"/>
      <c r="CF45" s="74"/>
      <c r="CG45" s="74"/>
      <c r="CH45" s="74"/>
      <c r="CI45" s="74"/>
      <c r="CJ45" s="74"/>
      <c r="CK45" s="74"/>
      <c r="CL45" s="74"/>
      <c r="CM45" s="75"/>
      <c r="CN45" s="67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9"/>
    </row>
    <row r="46" spans="1:108" s="6" customFormat="1" ht="72.75" customHeight="1">
      <c r="A46" s="42" t="s">
        <v>110</v>
      </c>
      <c r="B46" s="43"/>
      <c r="C46" s="43"/>
      <c r="D46" s="43"/>
      <c r="E46" s="43"/>
      <c r="F46" s="43"/>
      <c r="G46" s="43"/>
      <c r="H46" s="43"/>
      <c r="I46" s="44"/>
      <c r="J46" s="5"/>
      <c r="K46" s="45" t="s">
        <v>59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7"/>
      <c r="BI46" s="36" t="s">
        <v>5</v>
      </c>
      <c r="BJ46" s="37"/>
      <c r="BK46" s="37"/>
      <c r="BL46" s="37"/>
      <c r="BM46" s="37"/>
      <c r="BN46" s="37"/>
      <c r="BO46" s="37"/>
      <c r="BP46" s="37"/>
      <c r="BQ46" s="37"/>
      <c r="BR46" s="37"/>
      <c r="BS46" s="38"/>
      <c r="BT46" s="70">
        <v>0</v>
      </c>
      <c r="BU46" s="71"/>
      <c r="BV46" s="71"/>
      <c r="BW46" s="71"/>
      <c r="BX46" s="71"/>
      <c r="BY46" s="71"/>
      <c r="BZ46" s="71"/>
      <c r="CA46" s="71"/>
      <c r="CB46" s="71"/>
      <c r="CC46" s="72"/>
      <c r="CD46" s="70">
        <v>0</v>
      </c>
      <c r="CE46" s="71"/>
      <c r="CF46" s="71"/>
      <c r="CG46" s="71"/>
      <c r="CH46" s="71"/>
      <c r="CI46" s="71"/>
      <c r="CJ46" s="71"/>
      <c r="CK46" s="71"/>
      <c r="CL46" s="71"/>
      <c r="CM46" s="72"/>
      <c r="CN46" s="67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9"/>
    </row>
    <row r="47" spans="1:108" s="6" customFormat="1" ht="30" customHeight="1">
      <c r="A47" s="42" t="s">
        <v>111</v>
      </c>
      <c r="B47" s="43"/>
      <c r="C47" s="43"/>
      <c r="D47" s="43"/>
      <c r="E47" s="43"/>
      <c r="F47" s="43"/>
      <c r="G47" s="43"/>
      <c r="H47" s="43"/>
      <c r="I47" s="44"/>
      <c r="J47" s="5"/>
      <c r="K47" s="45" t="s">
        <v>60</v>
      </c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7"/>
      <c r="BI47" s="36" t="s">
        <v>61</v>
      </c>
      <c r="BJ47" s="37"/>
      <c r="BK47" s="37"/>
      <c r="BL47" s="37"/>
      <c r="BM47" s="37"/>
      <c r="BN47" s="37"/>
      <c r="BO47" s="37"/>
      <c r="BP47" s="37"/>
      <c r="BQ47" s="37"/>
      <c r="BR47" s="37"/>
      <c r="BS47" s="38"/>
      <c r="BT47" s="70">
        <v>0</v>
      </c>
      <c r="BU47" s="71"/>
      <c r="BV47" s="71"/>
      <c r="BW47" s="71"/>
      <c r="BX47" s="71"/>
      <c r="BY47" s="71"/>
      <c r="BZ47" s="71"/>
      <c r="CA47" s="71"/>
      <c r="CB47" s="71"/>
      <c r="CC47" s="72"/>
      <c r="CD47" s="70">
        <v>0</v>
      </c>
      <c r="CE47" s="71"/>
      <c r="CF47" s="71"/>
      <c r="CG47" s="71"/>
      <c r="CH47" s="71"/>
      <c r="CI47" s="71"/>
      <c r="CJ47" s="71"/>
      <c r="CK47" s="71"/>
      <c r="CL47" s="71"/>
      <c r="CM47" s="72"/>
      <c r="CN47" s="67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9"/>
    </row>
    <row r="48" spans="1:108" s="6" customFormat="1" ht="111.75" customHeight="1">
      <c r="A48" s="42" t="s">
        <v>112</v>
      </c>
      <c r="B48" s="43"/>
      <c r="C48" s="43"/>
      <c r="D48" s="43"/>
      <c r="E48" s="43"/>
      <c r="F48" s="43"/>
      <c r="G48" s="43"/>
      <c r="H48" s="43"/>
      <c r="I48" s="44"/>
      <c r="J48" s="5"/>
      <c r="K48" s="45" t="s">
        <v>63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7"/>
      <c r="BI48" s="36" t="s">
        <v>5</v>
      </c>
      <c r="BJ48" s="37"/>
      <c r="BK48" s="37"/>
      <c r="BL48" s="37"/>
      <c r="BM48" s="37"/>
      <c r="BN48" s="37"/>
      <c r="BO48" s="37"/>
      <c r="BP48" s="37"/>
      <c r="BQ48" s="37"/>
      <c r="BR48" s="37"/>
      <c r="BS48" s="38"/>
      <c r="BT48" s="70">
        <v>0</v>
      </c>
      <c r="BU48" s="71"/>
      <c r="BV48" s="71"/>
      <c r="BW48" s="71"/>
      <c r="BX48" s="71"/>
      <c r="BY48" s="71"/>
      <c r="BZ48" s="71"/>
      <c r="CA48" s="71"/>
      <c r="CB48" s="71"/>
      <c r="CC48" s="72"/>
      <c r="CD48" s="70">
        <v>0</v>
      </c>
      <c r="CE48" s="71"/>
      <c r="CF48" s="71"/>
      <c r="CG48" s="71"/>
      <c r="CH48" s="71"/>
      <c r="CI48" s="71"/>
      <c r="CJ48" s="71"/>
      <c r="CK48" s="71"/>
      <c r="CL48" s="71"/>
      <c r="CM48" s="72"/>
      <c r="CN48" s="67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9"/>
    </row>
    <row r="49" spans="1:108" s="6" customFormat="1" ht="30" customHeight="1">
      <c r="A49" s="42" t="s">
        <v>113</v>
      </c>
      <c r="B49" s="43"/>
      <c r="C49" s="43"/>
      <c r="D49" s="43"/>
      <c r="E49" s="43"/>
      <c r="F49" s="43"/>
      <c r="G49" s="43"/>
      <c r="H49" s="43"/>
      <c r="I49" s="44"/>
      <c r="J49" s="5"/>
      <c r="K49" s="45" t="s">
        <v>114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7"/>
      <c r="BI49" s="36" t="s">
        <v>5</v>
      </c>
      <c r="BJ49" s="37"/>
      <c r="BK49" s="37"/>
      <c r="BL49" s="37"/>
      <c r="BM49" s="37"/>
      <c r="BN49" s="37"/>
      <c r="BO49" s="37"/>
      <c r="BP49" s="37"/>
      <c r="BQ49" s="37"/>
      <c r="BR49" s="37"/>
      <c r="BS49" s="38"/>
      <c r="BT49" s="70">
        <v>0</v>
      </c>
      <c r="BU49" s="71"/>
      <c r="BV49" s="71"/>
      <c r="BW49" s="71"/>
      <c r="BX49" s="71"/>
      <c r="BY49" s="71"/>
      <c r="BZ49" s="71"/>
      <c r="CA49" s="71"/>
      <c r="CB49" s="71"/>
      <c r="CC49" s="72"/>
      <c r="CD49" s="70">
        <v>0</v>
      </c>
      <c r="CE49" s="71"/>
      <c r="CF49" s="71"/>
      <c r="CG49" s="71"/>
      <c r="CH49" s="71"/>
      <c r="CI49" s="71"/>
      <c r="CJ49" s="71"/>
      <c r="CK49" s="71"/>
      <c r="CL49" s="71"/>
      <c r="CM49" s="72"/>
      <c r="CN49" s="67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9"/>
    </row>
    <row r="50" spans="1:108" s="6" customFormat="1" ht="45" customHeight="1">
      <c r="A50" s="42" t="s">
        <v>15</v>
      </c>
      <c r="B50" s="43"/>
      <c r="C50" s="43"/>
      <c r="D50" s="43"/>
      <c r="E50" s="43"/>
      <c r="F50" s="43"/>
      <c r="G50" s="43"/>
      <c r="H50" s="43"/>
      <c r="I50" s="44"/>
      <c r="J50" s="5"/>
      <c r="K50" s="45" t="s">
        <v>25</v>
      </c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7"/>
      <c r="BI50" s="36" t="s">
        <v>5</v>
      </c>
      <c r="BJ50" s="37"/>
      <c r="BK50" s="37"/>
      <c r="BL50" s="37"/>
      <c r="BM50" s="37"/>
      <c r="BN50" s="37"/>
      <c r="BO50" s="37"/>
      <c r="BP50" s="37"/>
      <c r="BQ50" s="37"/>
      <c r="BR50" s="37"/>
      <c r="BS50" s="38"/>
      <c r="BT50" s="70">
        <v>-1455.76</v>
      </c>
      <c r="BU50" s="71"/>
      <c r="BV50" s="71"/>
      <c r="BW50" s="71"/>
      <c r="BX50" s="71"/>
      <c r="BY50" s="71"/>
      <c r="BZ50" s="71"/>
      <c r="CA50" s="71"/>
      <c r="CB50" s="71"/>
      <c r="CC50" s="72"/>
      <c r="CD50" s="70">
        <v>0</v>
      </c>
      <c r="CE50" s="71"/>
      <c r="CF50" s="71"/>
      <c r="CG50" s="71"/>
      <c r="CH50" s="71"/>
      <c r="CI50" s="71"/>
      <c r="CJ50" s="71"/>
      <c r="CK50" s="71"/>
      <c r="CL50" s="71"/>
      <c r="CM50" s="72"/>
      <c r="CN50" s="67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9"/>
    </row>
    <row r="51" spans="1:108" s="6" customFormat="1" ht="30" customHeight="1">
      <c r="A51" s="42" t="s">
        <v>16</v>
      </c>
      <c r="B51" s="43"/>
      <c r="C51" s="43"/>
      <c r="D51" s="43"/>
      <c r="E51" s="43"/>
      <c r="F51" s="43"/>
      <c r="G51" s="43"/>
      <c r="H51" s="43"/>
      <c r="I51" s="44"/>
      <c r="J51" s="5"/>
      <c r="K51" s="45" t="s">
        <v>64</v>
      </c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7"/>
      <c r="BI51" s="36" t="s">
        <v>5</v>
      </c>
      <c r="BJ51" s="37"/>
      <c r="BK51" s="37"/>
      <c r="BL51" s="37"/>
      <c r="BM51" s="37"/>
      <c r="BN51" s="37"/>
      <c r="BO51" s="37"/>
      <c r="BP51" s="37"/>
      <c r="BQ51" s="37"/>
      <c r="BR51" s="37"/>
      <c r="BS51" s="38"/>
      <c r="BT51" s="70">
        <f>BT22+BT24+BT26</f>
        <v>1795.29</v>
      </c>
      <c r="BU51" s="71"/>
      <c r="BV51" s="71"/>
      <c r="BW51" s="71"/>
      <c r="BX51" s="71"/>
      <c r="BY51" s="71"/>
      <c r="BZ51" s="71"/>
      <c r="CA51" s="71"/>
      <c r="CB51" s="71"/>
      <c r="CC51" s="72"/>
      <c r="CD51" s="70">
        <f>CD22+CD24+CD26</f>
        <v>40573.70674</v>
      </c>
      <c r="CE51" s="71"/>
      <c r="CF51" s="71"/>
      <c r="CG51" s="71"/>
      <c r="CH51" s="71"/>
      <c r="CI51" s="71"/>
      <c r="CJ51" s="71"/>
      <c r="CK51" s="71"/>
      <c r="CL51" s="71"/>
      <c r="CM51" s="72"/>
      <c r="CN51" s="67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9"/>
    </row>
    <row r="52" spans="1:108" s="6" customFormat="1" ht="45" customHeight="1">
      <c r="A52" s="42" t="s">
        <v>17</v>
      </c>
      <c r="B52" s="43"/>
      <c r="C52" s="43"/>
      <c r="D52" s="43"/>
      <c r="E52" s="43"/>
      <c r="F52" s="43"/>
      <c r="G52" s="43"/>
      <c r="H52" s="43"/>
      <c r="I52" s="44"/>
      <c r="J52" s="5"/>
      <c r="K52" s="45" t="s">
        <v>65</v>
      </c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7"/>
      <c r="BI52" s="36" t="s">
        <v>5</v>
      </c>
      <c r="BJ52" s="37"/>
      <c r="BK52" s="37"/>
      <c r="BL52" s="37"/>
      <c r="BM52" s="37"/>
      <c r="BN52" s="37"/>
      <c r="BO52" s="37"/>
      <c r="BP52" s="37"/>
      <c r="BQ52" s="37"/>
      <c r="BR52" s="37"/>
      <c r="BS52" s="38"/>
      <c r="BT52" s="36" t="s">
        <v>38</v>
      </c>
      <c r="BU52" s="37"/>
      <c r="BV52" s="37"/>
      <c r="BW52" s="37"/>
      <c r="BX52" s="37"/>
      <c r="BY52" s="37"/>
      <c r="BZ52" s="37"/>
      <c r="CA52" s="37"/>
      <c r="CB52" s="37"/>
      <c r="CC52" s="38"/>
      <c r="CD52" s="36" t="s">
        <v>38</v>
      </c>
      <c r="CE52" s="37"/>
      <c r="CF52" s="37"/>
      <c r="CG52" s="37"/>
      <c r="CH52" s="37"/>
      <c r="CI52" s="37"/>
      <c r="CJ52" s="37"/>
      <c r="CK52" s="37"/>
      <c r="CL52" s="37"/>
      <c r="CM52" s="38"/>
      <c r="CN52" s="67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9"/>
    </row>
    <row r="53" spans="1:108" s="6" customFormat="1" ht="30" customHeight="1">
      <c r="A53" s="42" t="s">
        <v>7</v>
      </c>
      <c r="B53" s="43"/>
      <c r="C53" s="43"/>
      <c r="D53" s="43"/>
      <c r="E53" s="43"/>
      <c r="F53" s="43"/>
      <c r="G53" s="43"/>
      <c r="H53" s="43"/>
      <c r="I53" s="44"/>
      <c r="J53" s="5"/>
      <c r="K53" s="45" t="s">
        <v>115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7"/>
      <c r="BI53" s="36" t="s">
        <v>66</v>
      </c>
      <c r="BJ53" s="37"/>
      <c r="BK53" s="37"/>
      <c r="BL53" s="37"/>
      <c r="BM53" s="37"/>
      <c r="BN53" s="37"/>
      <c r="BO53" s="37"/>
      <c r="BP53" s="37"/>
      <c r="BQ53" s="37"/>
      <c r="BR53" s="37"/>
      <c r="BS53" s="38"/>
      <c r="BT53" s="33">
        <v>2923</v>
      </c>
      <c r="BU53" s="34"/>
      <c r="BV53" s="34"/>
      <c r="BW53" s="34"/>
      <c r="BX53" s="34"/>
      <c r="BY53" s="34"/>
      <c r="BZ53" s="34"/>
      <c r="CA53" s="34"/>
      <c r="CB53" s="34"/>
      <c r="CC53" s="35"/>
      <c r="CD53" s="76">
        <v>2922.855</v>
      </c>
      <c r="CE53" s="77"/>
      <c r="CF53" s="77"/>
      <c r="CG53" s="77"/>
      <c r="CH53" s="77"/>
      <c r="CI53" s="77"/>
      <c r="CJ53" s="77"/>
      <c r="CK53" s="77"/>
      <c r="CL53" s="77"/>
      <c r="CM53" s="78"/>
      <c r="CN53" s="67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9"/>
    </row>
    <row r="54" spans="1:108" s="6" customFormat="1" ht="60" customHeight="1">
      <c r="A54" s="42" t="s">
        <v>47</v>
      </c>
      <c r="B54" s="43"/>
      <c r="C54" s="43"/>
      <c r="D54" s="43"/>
      <c r="E54" s="43"/>
      <c r="F54" s="43"/>
      <c r="G54" s="43"/>
      <c r="H54" s="43"/>
      <c r="I54" s="44"/>
      <c r="J54" s="5"/>
      <c r="K54" s="45" t="s">
        <v>116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7"/>
      <c r="BI54" s="36" t="s">
        <v>5</v>
      </c>
      <c r="BJ54" s="37"/>
      <c r="BK54" s="37"/>
      <c r="BL54" s="37"/>
      <c r="BM54" s="37"/>
      <c r="BN54" s="37"/>
      <c r="BO54" s="37"/>
      <c r="BP54" s="37"/>
      <c r="BQ54" s="37"/>
      <c r="BR54" s="37"/>
      <c r="BS54" s="38"/>
      <c r="BT54" s="36" t="s">
        <v>38</v>
      </c>
      <c r="BU54" s="37"/>
      <c r="BV54" s="37"/>
      <c r="BW54" s="37"/>
      <c r="BX54" s="37"/>
      <c r="BY54" s="37"/>
      <c r="BZ54" s="37"/>
      <c r="CA54" s="37"/>
      <c r="CB54" s="37"/>
      <c r="CC54" s="38"/>
      <c r="CD54" s="36" t="s">
        <v>38</v>
      </c>
      <c r="CE54" s="37"/>
      <c r="CF54" s="37"/>
      <c r="CG54" s="37"/>
      <c r="CH54" s="37"/>
      <c r="CI54" s="37"/>
      <c r="CJ54" s="37"/>
      <c r="CK54" s="37"/>
      <c r="CL54" s="37"/>
      <c r="CM54" s="38"/>
      <c r="CN54" s="67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9"/>
    </row>
    <row r="55" spans="1:108" s="6" customFormat="1" ht="57" customHeight="1">
      <c r="A55" s="42" t="s">
        <v>26</v>
      </c>
      <c r="B55" s="43"/>
      <c r="C55" s="43"/>
      <c r="D55" s="43"/>
      <c r="E55" s="43"/>
      <c r="F55" s="43"/>
      <c r="G55" s="43"/>
      <c r="H55" s="43"/>
      <c r="I55" s="44"/>
      <c r="J55" s="5"/>
      <c r="K55" s="45" t="s">
        <v>68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7"/>
      <c r="BI55" s="36" t="s">
        <v>38</v>
      </c>
      <c r="BJ55" s="37"/>
      <c r="BK55" s="37"/>
      <c r="BL55" s="37"/>
      <c r="BM55" s="37"/>
      <c r="BN55" s="37"/>
      <c r="BO55" s="37"/>
      <c r="BP55" s="37"/>
      <c r="BQ55" s="37"/>
      <c r="BR55" s="37"/>
      <c r="BS55" s="38"/>
      <c r="BT55" s="36" t="s">
        <v>38</v>
      </c>
      <c r="BU55" s="37"/>
      <c r="BV55" s="37"/>
      <c r="BW55" s="37"/>
      <c r="BX55" s="37"/>
      <c r="BY55" s="37"/>
      <c r="BZ55" s="37"/>
      <c r="CA55" s="37"/>
      <c r="CB55" s="37"/>
      <c r="CC55" s="38"/>
      <c r="CD55" s="36" t="s">
        <v>38</v>
      </c>
      <c r="CE55" s="37"/>
      <c r="CF55" s="37"/>
      <c r="CG55" s="37"/>
      <c r="CH55" s="37"/>
      <c r="CI55" s="37"/>
      <c r="CJ55" s="37"/>
      <c r="CK55" s="37"/>
      <c r="CL55" s="37"/>
      <c r="CM55" s="38"/>
      <c r="CN55" s="39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1"/>
    </row>
    <row r="56" spans="1:108" s="6" customFormat="1" ht="30" customHeight="1">
      <c r="A56" s="42" t="s">
        <v>6</v>
      </c>
      <c r="B56" s="43"/>
      <c r="C56" s="43"/>
      <c r="D56" s="43"/>
      <c r="E56" s="43"/>
      <c r="F56" s="43"/>
      <c r="G56" s="43"/>
      <c r="H56" s="43"/>
      <c r="I56" s="44"/>
      <c r="J56" s="5"/>
      <c r="K56" s="45" t="s">
        <v>69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7"/>
      <c r="BI56" s="36" t="s">
        <v>70</v>
      </c>
      <c r="BJ56" s="37"/>
      <c r="BK56" s="37"/>
      <c r="BL56" s="37"/>
      <c r="BM56" s="37"/>
      <c r="BN56" s="37"/>
      <c r="BO56" s="37"/>
      <c r="BP56" s="37"/>
      <c r="BQ56" s="37"/>
      <c r="BR56" s="37"/>
      <c r="BS56" s="38"/>
      <c r="BT56" s="36">
        <v>45</v>
      </c>
      <c r="BU56" s="37"/>
      <c r="BV56" s="37"/>
      <c r="BW56" s="37"/>
      <c r="BX56" s="37"/>
      <c r="BY56" s="37"/>
      <c r="BZ56" s="37"/>
      <c r="CA56" s="37"/>
      <c r="CB56" s="37"/>
      <c r="CC56" s="38"/>
      <c r="CD56" s="36">
        <v>45</v>
      </c>
      <c r="CE56" s="37"/>
      <c r="CF56" s="37"/>
      <c r="CG56" s="37"/>
      <c r="CH56" s="37"/>
      <c r="CI56" s="37"/>
      <c r="CJ56" s="37"/>
      <c r="CK56" s="37"/>
      <c r="CL56" s="37"/>
      <c r="CM56" s="38"/>
      <c r="CN56" s="67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9"/>
    </row>
    <row r="57" spans="1:108" s="6" customFormat="1" ht="15" customHeight="1">
      <c r="A57" s="42" t="s">
        <v>71</v>
      </c>
      <c r="B57" s="43"/>
      <c r="C57" s="43"/>
      <c r="D57" s="43"/>
      <c r="E57" s="43"/>
      <c r="F57" s="43"/>
      <c r="G57" s="43"/>
      <c r="H57" s="43"/>
      <c r="I57" s="44"/>
      <c r="J57" s="5"/>
      <c r="K57" s="45" t="s">
        <v>72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7"/>
      <c r="BI57" s="36" t="s">
        <v>73</v>
      </c>
      <c r="BJ57" s="37"/>
      <c r="BK57" s="37"/>
      <c r="BL57" s="37"/>
      <c r="BM57" s="37"/>
      <c r="BN57" s="37"/>
      <c r="BO57" s="37"/>
      <c r="BP57" s="37"/>
      <c r="BQ57" s="37"/>
      <c r="BR57" s="37"/>
      <c r="BS57" s="38"/>
      <c r="BT57" s="36">
        <v>194</v>
      </c>
      <c r="BU57" s="37"/>
      <c r="BV57" s="37"/>
      <c r="BW57" s="37"/>
      <c r="BX57" s="37"/>
      <c r="BY57" s="37"/>
      <c r="BZ57" s="37"/>
      <c r="CA57" s="37"/>
      <c r="CB57" s="37"/>
      <c r="CC57" s="38"/>
      <c r="CD57" s="36">
        <v>194</v>
      </c>
      <c r="CE57" s="37"/>
      <c r="CF57" s="37"/>
      <c r="CG57" s="37"/>
      <c r="CH57" s="37"/>
      <c r="CI57" s="37"/>
      <c r="CJ57" s="37"/>
      <c r="CK57" s="37"/>
      <c r="CL57" s="37"/>
      <c r="CM57" s="38"/>
      <c r="CN57" s="67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9"/>
    </row>
    <row r="58" spans="1:108" s="6" customFormat="1" ht="30" customHeight="1">
      <c r="A58" s="42" t="s">
        <v>74</v>
      </c>
      <c r="B58" s="43"/>
      <c r="C58" s="43"/>
      <c r="D58" s="43"/>
      <c r="E58" s="43"/>
      <c r="F58" s="43"/>
      <c r="G58" s="43"/>
      <c r="H58" s="43"/>
      <c r="I58" s="44"/>
      <c r="J58" s="5"/>
      <c r="K58" s="45" t="s">
        <v>75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7"/>
      <c r="BI58" s="36" t="s">
        <v>76</v>
      </c>
      <c r="BJ58" s="37"/>
      <c r="BK58" s="37"/>
      <c r="BL58" s="37"/>
      <c r="BM58" s="37"/>
      <c r="BN58" s="37"/>
      <c r="BO58" s="37"/>
      <c r="BP58" s="37"/>
      <c r="BQ58" s="37"/>
      <c r="BR58" s="37"/>
      <c r="BS58" s="38"/>
      <c r="BT58" s="33">
        <f>SUM(BT59:CC61)</f>
        <v>971.435</v>
      </c>
      <c r="BU58" s="34"/>
      <c r="BV58" s="34"/>
      <c r="BW58" s="34"/>
      <c r="BX58" s="34"/>
      <c r="BY58" s="34"/>
      <c r="BZ58" s="34"/>
      <c r="CA58" s="34"/>
      <c r="CB58" s="34"/>
      <c r="CC58" s="35"/>
      <c r="CD58" s="33">
        <f>SUM(CD59:CM61)</f>
        <v>971.435</v>
      </c>
      <c r="CE58" s="34"/>
      <c r="CF58" s="34"/>
      <c r="CG58" s="34"/>
      <c r="CH58" s="34"/>
      <c r="CI58" s="34"/>
      <c r="CJ58" s="34"/>
      <c r="CK58" s="34"/>
      <c r="CL58" s="34"/>
      <c r="CM58" s="35"/>
      <c r="CN58" s="67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9"/>
    </row>
    <row r="59" spans="1:108" s="6" customFormat="1" ht="36.75" customHeight="1">
      <c r="A59" s="42" t="s">
        <v>122</v>
      </c>
      <c r="B59" s="43"/>
      <c r="C59" s="43"/>
      <c r="D59" s="43"/>
      <c r="E59" s="43"/>
      <c r="F59" s="43"/>
      <c r="G59" s="43"/>
      <c r="H59" s="43"/>
      <c r="I59" s="44"/>
      <c r="J59" s="5"/>
      <c r="K59" s="45" t="s">
        <v>125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7"/>
      <c r="BI59" s="36" t="s">
        <v>76</v>
      </c>
      <c r="BJ59" s="37"/>
      <c r="BK59" s="37"/>
      <c r="BL59" s="37"/>
      <c r="BM59" s="37"/>
      <c r="BN59" s="37"/>
      <c r="BO59" s="37"/>
      <c r="BP59" s="37"/>
      <c r="BQ59" s="37"/>
      <c r="BR59" s="37"/>
      <c r="BS59" s="38"/>
      <c r="BT59" s="33">
        <v>19.472</v>
      </c>
      <c r="BU59" s="34"/>
      <c r="BV59" s="34"/>
      <c r="BW59" s="34"/>
      <c r="BX59" s="34"/>
      <c r="BY59" s="34"/>
      <c r="BZ59" s="34"/>
      <c r="CA59" s="34"/>
      <c r="CB59" s="34"/>
      <c r="CC59" s="35"/>
      <c r="CD59" s="33">
        <v>19.472</v>
      </c>
      <c r="CE59" s="34"/>
      <c r="CF59" s="34"/>
      <c r="CG59" s="34"/>
      <c r="CH59" s="34"/>
      <c r="CI59" s="34"/>
      <c r="CJ59" s="34"/>
      <c r="CK59" s="34"/>
      <c r="CL59" s="34"/>
      <c r="CM59" s="35"/>
      <c r="CN59" s="67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9"/>
    </row>
    <row r="60" spans="1:108" s="6" customFormat="1" ht="38.25" customHeight="1">
      <c r="A60" s="42" t="s">
        <v>123</v>
      </c>
      <c r="B60" s="43"/>
      <c r="C60" s="43"/>
      <c r="D60" s="43"/>
      <c r="E60" s="43"/>
      <c r="F60" s="43"/>
      <c r="G60" s="43"/>
      <c r="H60" s="43"/>
      <c r="I60" s="44"/>
      <c r="J60" s="5"/>
      <c r="K60" s="45" t="s">
        <v>124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7"/>
      <c r="BI60" s="36" t="s">
        <v>76</v>
      </c>
      <c r="BJ60" s="37"/>
      <c r="BK60" s="37"/>
      <c r="BL60" s="37"/>
      <c r="BM60" s="37"/>
      <c r="BN60" s="37"/>
      <c r="BO60" s="37"/>
      <c r="BP60" s="37"/>
      <c r="BQ60" s="37"/>
      <c r="BR60" s="37"/>
      <c r="BS60" s="38"/>
      <c r="BT60" s="33">
        <v>674.275</v>
      </c>
      <c r="BU60" s="34"/>
      <c r="BV60" s="34"/>
      <c r="BW60" s="34"/>
      <c r="BX60" s="34"/>
      <c r="BY60" s="34"/>
      <c r="BZ60" s="34"/>
      <c r="CA60" s="34"/>
      <c r="CB60" s="34"/>
      <c r="CC60" s="35"/>
      <c r="CD60" s="33">
        <v>674.275</v>
      </c>
      <c r="CE60" s="34"/>
      <c r="CF60" s="34"/>
      <c r="CG60" s="34"/>
      <c r="CH60" s="34"/>
      <c r="CI60" s="34"/>
      <c r="CJ60" s="34"/>
      <c r="CK60" s="34"/>
      <c r="CL60" s="34"/>
      <c r="CM60" s="35"/>
      <c r="CN60" s="67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9"/>
    </row>
    <row r="61" spans="1:108" s="6" customFormat="1" ht="38.25" customHeight="1">
      <c r="A61" s="42" t="s">
        <v>476</v>
      </c>
      <c r="B61" s="43"/>
      <c r="C61" s="43"/>
      <c r="D61" s="43"/>
      <c r="E61" s="43"/>
      <c r="F61" s="43"/>
      <c r="G61" s="43"/>
      <c r="H61" s="43"/>
      <c r="I61" s="44"/>
      <c r="J61" s="39" t="s">
        <v>477</v>
      </c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1"/>
      <c r="BI61" s="36" t="s">
        <v>76</v>
      </c>
      <c r="BJ61" s="37"/>
      <c r="BK61" s="37"/>
      <c r="BL61" s="37"/>
      <c r="BM61" s="37"/>
      <c r="BN61" s="37"/>
      <c r="BO61" s="37"/>
      <c r="BP61" s="37"/>
      <c r="BQ61" s="37"/>
      <c r="BR61" s="37"/>
      <c r="BS61" s="38"/>
      <c r="BT61" s="33">
        <v>277.688</v>
      </c>
      <c r="BU61" s="34"/>
      <c r="BV61" s="34"/>
      <c r="BW61" s="34"/>
      <c r="BX61" s="34"/>
      <c r="BY61" s="34"/>
      <c r="BZ61" s="34"/>
      <c r="CA61" s="34"/>
      <c r="CB61" s="34"/>
      <c r="CC61" s="35"/>
      <c r="CD61" s="33">
        <v>277.688</v>
      </c>
      <c r="CE61" s="34"/>
      <c r="CF61" s="34"/>
      <c r="CG61" s="34"/>
      <c r="CH61" s="34"/>
      <c r="CI61" s="34"/>
      <c r="CJ61" s="34"/>
      <c r="CK61" s="34"/>
      <c r="CL61" s="34"/>
      <c r="CM61" s="35"/>
      <c r="CN61" s="9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7"/>
    </row>
    <row r="62" spans="1:108" s="6" customFormat="1" ht="13.5" customHeight="1">
      <c r="A62" s="42" t="s">
        <v>77</v>
      </c>
      <c r="B62" s="43"/>
      <c r="C62" s="43"/>
      <c r="D62" s="43"/>
      <c r="E62" s="43"/>
      <c r="F62" s="43"/>
      <c r="G62" s="43"/>
      <c r="H62" s="43"/>
      <c r="I62" s="44"/>
      <c r="J62" s="5"/>
      <c r="K62" s="45" t="s">
        <v>78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7"/>
      <c r="BI62" s="36" t="s">
        <v>76</v>
      </c>
      <c r="BJ62" s="37"/>
      <c r="BK62" s="37"/>
      <c r="BL62" s="37"/>
      <c r="BM62" s="37"/>
      <c r="BN62" s="37"/>
      <c r="BO62" s="37"/>
      <c r="BP62" s="37"/>
      <c r="BQ62" s="37"/>
      <c r="BR62" s="37"/>
      <c r="BS62" s="38"/>
      <c r="BT62" s="33"/>
      <c r="BU62" s="34"/>
      <c r="BV62" s="34"/>
      <c r="BW62" s="34"/>
      <c r="BX62" s="34"/>
      <c r="BY62" s="34"/>
      <c r="BZ62" s="34"/>
      <c r="CA62" s="34"/>
      <c r="CB62" s="34"/>
      <c r="CC62" s="35"/>
      <c r="CD62" s="33"/>
      <c r="CE62" s="34"/>
      <c r="CF62" s="34"/>
      <c r="CG62" s="34"/>
      <c r="CH62" s="34"/>
      <c r="CI62" s="34"/>
      <c r="CJ62" s="34"/>
      <c r="CK62" s="34"/>
      <c r="CL62" s="34"/>
      <c r="CM62" s="35"/>
      <c r="CN62" s="67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9"/>
    </row>
    <row r="63" spans="1:108" s="6" customFormat="1" ht="30" customHeight="1">
      <c r="A63" s="42" t="s">
        <v>180</v>
      </c>
      <c r="B63" s="43"/>
      <c r="C63" s="43"/>
      <c r="D63" s="43"/>
      <c r="E63" s="43"/>
      <c r="F63" s="43"/>
      <c r="G63" s="43"/>
      <c r="H63" s="43"/>
      <c r="I63" s="44"/>
      <c r="J63" s="5"/>
      <c r="K63" s="45" t="s">
        <v>181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7"/>
      <c r="BI63" s="36" t="s">
        <v>76</v>
      </c>
      <c r="BJ63" s="37"/>
      <c r="BK63" s="37"/>
      <c r="BL63" s="37"/>
      <c r="BM63" s="37"/>
      <c r="BN63" s="37"/>
      <c r="BO63" s="37"/>
      <c r="BP63" s="37"/>
      <c r="BQ63" s="37"/>
      <c r="BR63" s="37"/>
      <c r="BS63" s="38"/>
      <c r="BT63" s="33">
        <v>501.8</v>
      </c>
      <c r="BU63" s="34"/>
      <c r="BV63" s="34"/>
      <c r="BW63" s="34"/>
      <c r="BX63" s="34"/>
      <c r="BY63" s="34"/>
      <c r="BZ63" s="34"/>
      <c r="CA63" s="34"/>
      <c r="CB63" s="34"/>
      <c r="CC63" s="35"/>
      <c r="CD63" s="33">
        <v>501.8</v>
      </c>
      <c r="CE63" s="34"/>
      <c r="CF63" s="34"/>
      <c r="CG63" s="34"/>
      <c r="CH63" s="34"/>
      <c r="CI63" s="34"/>
      <c r="CJ63" s="34"/>
      <c r="CK63" s="34"/>
      <c r="CL63" s="34"/>
      <c r="CM63" s="35"/>
      <c r="CN63" s="9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7"/>
    </row>
    <row r="64" spans="1:108" s="6" customFormat="1" ht="30" customHeight="1">
      <c r="A64" s="42" t="s">
        <v>182</v>
      </c>
      <c r="B64" s="43"/>
      <c r="C64" s="43"/>
      <c r="D64" s="43"/>
      <c r="E64" s="43"/>
      <c r="F64" s="43"/>
      <c r="G64" s="43"/>
      <c r="H64" s="43"/>
      <c r="I64" s="44"/>
      <c r="J64" s="5"/>
      <c r="K64" s="45" t="s">
        <v>183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7"/>
      <c r="BI64" s="36" t="s">
        <v>76</v>
      </c>
      <c r="BJ64" s="37"/>
      <c r="BK64" s="37"/>
      <c r="BL64" s="37"/>
      <c r="BM64" s="37"/>
      <c r="BN64" s="37"/>
      <c r="BO64" s="37"/>
      <c r="BP64" s="37"/>
      <c r="BQ64" s="37"/>
      <c r="BR64" s="37"/>
      <c r="BS64" s="38"/>
      <c r="BT64" s="33">
        <v>2413.1</v>
      </c>
      <c r="BU64" s="34"/>
      <c r="BV64" s="34"/>
      <c r="BW64" s="34"/>
      <c r="BX64" s="34"/>
      <c r="BY64" s="34"/>
      <c r="BZ64" s="34"/>
      <c r="CA64" s="34"/>
      <c r="CB64" s="34"/>
      <c r="CC64" s="35"/>
      <c r="CD64" s="33">
        <v>2413.1</v>
      </c>
      <c r="CE64" s="34"/>
      <c r="CF64" s="34"/>
      <c r="CG64" s="34"/>
      <c r="CH64" s="34"/>
      <c r="CI64" s="34"/>
      <c r="CJ64" s="34"/>
      <c r="CK64" s="34"/>
      <c r="CL64" s="34"/>
      <c r="CM64" s="35"/>
      <c r="CN64" s="9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7"/>
    </row>
    <row r="65" spans="1:108" s="6" customFormat="1" ht="15" customHeight="1">
      <c r="A65" s="42" t="s">
        <v>79</v>
      </c>
      <c r="B65" s="43"/>
      <c r="C65" s="43"/>
      <c r="D65" s="43"/>
      <c r="E65" s="43"/>
      <c r="F65" s="43"/>
      <c r="G65" s="43"/>
      <c r="H65" s="43"/>
      <c r="I65" s="44"/>
      <c r="J65" s="5"/>
      <c r="K65" s="45" t="s">
        <v>80</v>
      </c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7"/>
      <c r="BI65" s="36" t="s">
        <v>81</v>
      </c>
      <c r="BJ65" s="37"/>
      <c r="BK65" s="37"/>
      <c r="BL65" s="37"/>
      <c r="BM65" s="37"/>
      <c r="BN65" s="37"/>
      <c r="BO65" s="37"/>
      <c r="BP65" s="37"/>
      <c r="BQ65" s="37"/>
      <c r="BR65" s="37"/>
      <c r="BS65" s="38"/>
      <c r="BT65" s="33">
        <f>BT66+BT67+BT68</f>
        <v>303.55</v>
      </c>
      <c r="BU65" s="34"/>
      <c r="BV65" s="34"/>
      <c r="BW65" s="34"/>
      <c r="BX65" s="34"/>
      <c r="BY65" s="34"/>
      <c r="BZ65" s="34"/>
      <c r="CA65" s="34"/>
      <c r="CB65" s="34"/>
      <c r="CC65" s="35"/>
      <c r="CD65" s="33">
        <f>CD66+CD67+CD68</f>
        <v>303.55</v>
      </c>
      <c r="CE65" s="34"/>
      <c r="CF65" s="34"/>
      <c r="CG65" s="34"/>
      <c r="CH65" s="34"/>
      <c r="CI65" s="34"/>
      <c r="CJ65" s="34"/>
      <c r="CK65" s="34"/>
      <c r="CL65" s="34"/>
      <c r="CM65" s="35"/>
      <c r="CN65" s="67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9"/>
    </row>
    <row r="66" spans="1:108" s="6" customFormat="1" ht="32.25" customHeight="1">
      <c r="A66" s="42" t="s">
        <v>184</v>
      </c>
      <c r="B66" s="43"/>
      <c r="C66" s="43"/>
      <c r="D66" s="43"/>
      <c r="E66" s="43"/>
      <c r="F66" s="43"/>
      <c r="G66" s="43"/>
      <c r="H66" s="43"/>
      <c r="I66" s="44"/>
      <c r="J66" s="5"/>
      <c r="K66" s="45" t="s">
        <v>185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7"/>
      <c r="BI66" s="36" t="s">
        <v>81</v>
      </c>
      <c r="BJ66" s="37"/>
      <c r="BK66" s="37"/>
      <c r="BL66" s="37"/>
      <c r="BM66" s="37"/>
      <c r="BN66" s="37"/>
      <c r="BO66" s="37"/>
      <c r="BP66" s="37"/>
      <c r="BQ66" s="37"/>
      <c r="BR66" s="37"/>
      <c r="BS66" s="38"/>
      <c r="BT66" s="33">
        <v>11.36</v>
      </c>
      <c r="BU66" s="34"/>
      <c r="BV66" s="34"/>
      <c r="BW66" s="34"/>
      <c r="BX66" s="34"/>
      <c r="BY66" s="34"/>
      <c r="BZ66" s="34"/>
      <c r="CA66" s="34"/>
      <c r="CB66" s="34"/>
      <c r="CC66" s="35"/>
      <c r="CD66" s="33">
        <v>11.36</v>
      </c>
      <c r="CE66" s="34"/>
      <c r="CF66" s="34"/>
      <c r="CG66" s="34"/>
      <c r="CH66" s="34"/>
      <c r="CI66" s="34"/>
      <c r="CJ66" s="34"/>
      <c r="CK66" s="34"/>
      <c r="CL66" s="34"/>
      <c r="CM66" s="35"/>
      <c r="CN66" s="9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7"/>
    </row>
    <row r="67" spans="1:108" s="6" customFormat="1" ht="33" customHeight="1">
      <c r="A67" s="42" t="s">
        <v>186</v>
      </c>
      <c r="B67" s="43"/>
      <c r="C67" s="43"/>
      <c r="D67" s="43"/>
      <c r="E67" s="43"/>
      <c r="F67" s="43"/>
      <c r="G67" s="43"/>
      <c r="H67" s="43"/>
      <c r="I67" s="44"/>
      <c r="J67" s="5"/>
      <c r="K67" s="45" t="s">
        <v>187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7"/>
      <c r="BI67" s="36" t="s">
        <v>81</v>
      </c>
      <c r="BJ67" s="37"/>
      <c r="BK67" s="37"/>
      <c r="BL67" s="37"/>
      <c r="BM67" s="37"/>
      <c r="BN67" s="37"/>
      <c r="BO67" s="37"/>
      <c r="BP67" s="37"/>
      <c r="BQ67" s="37"/>
      <c r="BR67" s="37"/>
      <c r="BS67" s="38"/>
      <c r="BT67" s="33">
        <v>192.65</v>
      </c>
      <c r="BU67" s="34"/>
      <c r="BV67" s="34"/>
      <c r="BW67" s="34"/>
      <c r="BX67" s="34"/>
      <c r="BY67" s="34"/>
      <c r="BZ67" s="34"/>
      <c r="CA67" s="34"/>
      <c r="CB67" s="34"/>
      <c r="CC67" s="35"/>
      <c r="CD67" s="33">
        <v>192.65</v>
      </c>
      <c r="CE67" s="34"/>
      <c r="CF67" s="34"/>
      <c r="CG67" s="34"/>
      <c r="CH67" s="34"/>
      <c r="CI67" s="34"/>
      <c r="CJ67" s="34"/>
      <c r="CK67" s="34"/>
      <c r="CL67" s="34"/>
      <c r="CM67" s="35"/>
      <c r="CN67" s="9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7"/>
    </row>
    <row r="68" spans="1:108" s="6" customFormat="1" ht="30" customHeight="1">
      <c r="A68" s="42" t="s">
        <v>188</v>
      </c>
      <c r="B68" s="43"/>
      <c r="C68" s="43"/>
      <c r="D68" s="43"/>
      <c r="E68" s="43"/>
      <c r="F68" s="43"/>
      <c r="G68" s="43"/>
      <c r="H68" s="43"/>
      <c r="I68" s="44"/>
      <c r="J68" s="5"/>
      <c r="K68" s="45" t="s">
        <v>189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7"/>
      <c r="BI68" s="36" t="s">
        <v>81</v>
      </c>
      <c r="BJ68" s="37"/>
      <c r="BK68" s="37"/>
      <c r="BL68" s="37"/>
      <c r="BM68" s="37"/>
      <c r="BN68" s="37"/>
      <c r="BO68" s="37"/>
      <c r="BP68" s="37"/>
      <c r="BQ68" s="37"/>
      <c r="BR68" s="37"/>
      <c r="BS68" s="38"/>
      <c r="BT68" s="33">
        <v>99.54</v>
      </c>
      <c r="BU68" s="34"/>
      <c r="BV68" s="34"/>
      <c r="BW68" s="34"/>
      <c r="BX68" s="34"/>
      <c r="BY68" s="34"/>
      <c r="BZ68" s="34"/>
      <c r="CA68" s="34"/>
      <c r="CB68" s="34"/>
      <c r="CC68" s="35"/>
      <c r="CD68" s="33">
        <v>99.54</v>
      </c>
      <c r="CE68" s="34"/>
      <c r="CF68" s="34"/>
      <c r="CG68" s="34"/>
      <c r="CH68" s="34"/>
      <c r="CI68" s="34"/>
      <c r="CJ68" s="34"/>
      <c r="CK68" s="34"/>
      <c r="CL68" s="34"/>
      <c r="CM68" s="35"/>
      <c r="CN68" s="67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9"/>
    </row>
    <row r="69" spans="1:108" s="6" customFormat="1" ht="15" customHeight="1">
      <c r="A69" s="42" t="s">
        <v>82</v>
      </c>
      <c r="B69" s="43"/>
      <c r="C69" s="43"/>
      <c r="D69" s="43"/>
      <c r="E69" s="43"/>
      <c r="F69" s="43"/>
      <c r="G69" s="43"/>
      <c r="H69" s="43"/>
      <c r="I69" s="44"/>
      <c r="J69" s="5"/>
      <c r="K69" s="45" t="s">
        <v>83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7"/>
      <c r="BI69" s="36" t="s">
        <v>67</v>
      </c>
      <c r="BJ69" s="37"/>
      <c r="BK69" s="37"/>
      <c r="BL69" s="37"/>
      <c r="BM69" s="37"/>
      <c r="BN69" s="37"/>
      <c r="BO69" s="37"/>
      <c r="BP69" s="37"/>
      <c r="BQ69" s="37"/>
      <c r="BR69" s="37"/>
      <c r="BS69" s="38"/>
      <c r="BT69" s="33">
        <v>95</v>
      </c>
      <c r="BU69" s="34"/>
      <c r="BV69" s="34"/>
      <c r="BW69" s="34"/>
      <c r="BX69" s="34"/>
      <c r="BY69" s="34"/>
      <c r="BZ69" s="34"/>
      <c r="CA69" s="34"/>
      <c r="CB69" s="34"/>
      <c r="CC69" s="35"/>
      <c r="CD69" s="33">
        <v>95</v>
      </c>
      <c r="CE69" s="34"/>
      <c r="CF69" s="34"/>
      <c r="CG69" s="34"/>
      <c r="CH69" s="34"/>
      <c r="CI69" s="34"/>
      <c r="CJ69" s="34"/>
      <c r="CK69" s="34"/>
      <c r="CL69" s="34"/>
      <c r="CM69" s="35"/>
      <c r="CN69" s="67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9"/>
    </row>
    <row r="70" spans="1:108" s="6" customFormat="1" ht="30" customHeight="1">
      <c r="A70" s="42" t="s">
        <v>84</v>
      </c>
      <c r="B70" s="43"/>
      <c r="C70" s="43"/>
      <c r="D70" s="43"/>
      <c r="E70" s="43"/>
      <c r="F70" s="43"/>
      <c r="G70" s="43"/>
      <c r="H70" s="43"/>
      <c r="I70" s="44"/>
      <c r="J70" s="5"/>
      <c r="K70" s="45" t="s">
        <v>85</v>
      </c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7"/>
      <c r="BI70" s="36" t="s">
        <v>5</v>
      </c>
      <c r="BJ70" s="37"/>
      <c r="BK70" s="37"/>
      <c r="BL70" s="37"/>
      <c r="BM70" s="37"/>
      <c r="BN70" s="37"/>
      <c r="BO70" s="37"/>
      <c r="BP70" s="37"/>
      <c r="BQ70" s="37"/>
      <c r="BR70" s="37"/>
      <c r="BS70" s="38"/>
      <c r="BT70" s="33">
        <v>0</v>
      </c>
      <c r="BU70" s="34"/>
      <c r="BV70" s="34"/>
      <c r="BW70" s="34"/>
      <c r="BX70" s="34"/>
      <c r="BY70" s="34"/>
      <c r="BZ70" s="34"/>
      <c r="CA70" s="34"/>
      <c r="CB70" s="34"/>
      <c r="CC70" s="35"/>
      <c r="CD70" s="33">
        <v>0</v>
      </c>
      <c r="CE70" s="34"/>
      <c r="CF70" s="34"/>
      <c r="CG70" s="34"/>
      <c r="CH70" s="34"/>
      <c r="CI70" s="34"/>
      <c r="CJ70" s="34"/>
      <c r="CK70" s="34"/>
      <c r="CL70" s="34"/>
      <c r="CM70" s="35"/>
      <c r="CN70" s="67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9"/>
    </row>
    <row r="71" spans="1:108" s="6" customFormat="1" ht="30" customHeight="1">
      <c r="A71" s="42" t="s">
        <v>86</v>
      </c>
      <c r="B71" s="43"/>
      <c r="C71" s="43"/>
      <c r="D71" s="43"/>
      <c r="E71" s="43"/>
      <c r="F71" s="43"/>
      <c r="G71" s="43"/>
      <c r="H71" s="43"/>
      <c r="I71" s="44"/>
      <c r="J71" s="5"/>
      <c r="K71" s="45" t="s">
        <v>87</v>
      </c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7"/>
      <c r="BI71" s="36" t="s">
        <v>5</v>
      </c>
      <c r="BJ71" s="37"/>
      <c r="BK71" s="37"/>
      <c r="BL71" s="37"/>
      <c r="BM71" s="37"/>
      <c r="BN71" s="37"/>
      <c r="BO71" s="37"/>
      <c r="BP71" s="37"/>
      <c r="BQ71" s="37"/>
      <c r="BR71" s="37"/>
      <c r="BS71" s="38"/>
      <c r="BT71" s="36">
        <v>0</v>
      </c>
      <c r="BU71" s="37"/>
      <c r="BV71" s="37"/>
      <c r="BW71" s="37"/>
      <c r="BX71" s="37"/>
      <c r="BY71" s="37"/>
      <c r="BZ71" s="37"/>
      <c r="CA71" s="37"/>
      <c r="CB71" s="37"/>
      <c r="CC71" s="38"/>
      <c r="CD71" s="36">
        <v>0</v>
      </c>
      <c r="CE71" s="37"/>
      <c r="CF71" s="37"/>
      <c r="CG71" s="37"/>
      <c r="CH71" s="37"/>
      <c r="CI71" s="37"/>
      <c r="CJ71" s="37"/>
      <c r="CK71" s="37"/>
      <c r="CL71" s="37"/>
      <c r="CM71" s="38"/>
      <c r="CN71" s="67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9"/>
    </row>
    <row r="72" spans="1:108" s="6" customFormat="1" ht="45" customHeight="1">
      <c r="A72" s="42" t="s">
        <v>88</v>
      </c>
      <c r="B72" s="43"/>
      <c r="C72" s="43"/>
      <c r="D72" s="43"/>
      <c r="E72" s="43"/>
      <c r="F72" s="43"/>
      <c r="G72" s="43"/>
      <c r="H72" s="43"/>
      <c r="I72" s="44"/>
      <c r="J72" s="5"/>
      <c r="K72" s="45" t="s">
        <v>89</v>
      </c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7"/>
      <c r="BI72" s="36" t="s">
        <v>67</v>
      </c>
      <c r="BJ72" s="37"/>
      <c r="BK72" s="37"/>
      <c r="BL72" s="37"/>
      <c r="BM72" s="37"/>
      <c r="BN72" s="37"/>
      <c r="BO72" s="37"/>
      <c r="BP72" s="37"/>
      <c r="BQ72" s="37"/>
      <c r="BR72" s="37"/>
      <c r="BS72" s="38"/>
      <c r="BT72" s="36">
        <v>0</v>
      </c>
      <c r="BU72" s="37"/>
      <c r="BV72" s="37"/>
      <c r="BW72" s="37"/>
      <c r="BX72" s="37"/>
      <c r="BY72" s="37"/>
      <c r="BZ72" s="37"/>
      <c r="CA72" s="37"/>
      <c r="CB72" s="37"/>
      <c r="CC72" s="38"/>
      <c r="CD72" s="36">
        <v>0</v>
      </c>
      <c r="CE72" s="37"/>
      <c r="CF72" s="37"/>
      <c r="CG72" s="37"/>
      <c r="CH72" s="37"/>
      <c r="CI72" s="37"/>
      <c r="CJ72" s="37"/>
      <c r="CK72" s="37"/>
      <c r="CL72" s="37"/>
      <c r="CM72" s="38"/>
      <c r="CN72" s="39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1"/>
    </row>
    <row r="74" s="1" customFormat="1" ht="12.75">
      <c r="G74" s="1" t="s">
        <v>18</v>
      </c>
    </row>
    <row r="75" spans="1:108" s="1" customFormat="1" ht="68.25" customHeight="1">
      <c r="A75" s="79" t="s">
        <v>90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</row>
    <row r="76" spans="1:108" s="1" customFormat="1" ht="25.5" customHeight="1">
      <c r="A76" s="79" t="s">
        <v>91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</row>
    <row r="77" spans="1:108" s="1" customFormat="1" ht="25.5" customHeight="1">
      <c r="A77" s="79" t="s">
        <v>117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</row>
    <row r="78" spans="1:108" s="1" customFormat="1" ht="25.5" customHeight="1">
      <c r="A78" s="79" t="s">
        <v>92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</row>
    <row r="79" spans="1:108" s="1" customFormat="1" ht="25.5" customHeight="1">
      <c r="A79" s="79" t="s">
        <v>93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</row>
    <row r="80" ht="3" customHeight="1"/>
  </sheetData>
  <sheetProtection/>
  <mergeCells count="353">
    <mergeCell ref="A33:I33"/>
    <mergeCell ref="K33:BG33"/>
    <mergeCell ref="BI33:BS33"/>
    <mergeCell ref="BT33:CC33"/>
    <mergeCell ref="CD33:CM33"/>
    <mergeCell ref="CN33:DD33"/>
    <mergeCell ref="BT31:CC31"/>
    <mergeCell ref="CD31:CM31"/>
    <mergeCell ref="BT32:CC32"/>
    <mergeCell ref="CD32:CM32"/>
    <mergeCell ref="CN31:DD31"/>
    <mergeCell ref="CN32:DD32"/>
    <mergeCell ref="BI60:BS60"/>
    <mergeCell ref="BT60:CC60"/>
    <mergeCell ref="CD60:CM60"/>
    <mergeCell ref="CN60:DD60"/>
    <mergeCell ref="A31:I31"/>
    <mergeCell ref="A32:I32"/>
    <mergeCell ref="K31:BG31"/>
    <mergeCell ref="K32:BG32"/>
    <mergeCell ref="BI31:BS31"/>
    <mergeCell ref="BI32:BS32"/>
    <mergeCell ref="A49:I49"/>
    <mergeCell ref="K49:BG49"/>
    <mergeCell ref="BI49:BS49"/>
    <mergeCell ref="BT49:CC49"/>
    <mergeCell ref="BI44:BS44"/>
    <mergeCell ref="BT44:CC44"/>
    <mergeCell ref="A46:I46"/>
    <mergeCell ref="K46:BG46"/>
    <mergeCell ref="BI46:BS46"/>
    <mergeCell ref="BT46:CC46"/>
    <mergeCell ref="CD49:CM49"/>
    <mergeCell ref="CN49:DD49"/>
    <mergeCell ref="CD44:CM44"/>
    <mergeCell ref="CN44:DD44"/>
    <mergeCell ref="CD45:CM45"/>
    <mergeCell ref="CN45:DD45"/>
    <mergeCell ref="BI43:BS43"/>
    <mergeCell ref="BT43:CC43"/>
    <mergeCell ref="A44:I44"/>
    <mergeCell ref="K44:BG44"/>
    <mergeCell ref="CD42:CM42"/>
    <mergeCell ref="CN42:DD42"/>
    <mergeCell ref="CD43:CM43"/>
    <mergeCell ref="CN43:DD43"/>
    <mergeCell ref="A34:I34"/>
    <mergeCell ref="K34:BG34"/>
    <mergeCell ref="A42:I42"/>
    <mergeCell ref="K42:BG42"/>
    <mergeCell ref="BI42:BS42"/>
    <mergeCell ref="BT42:CC42"/>
    <mergeCell ref="A35:I35"/>
    <mergeCell ref="K35:BG35"/>
    <mergeCell ref="BI35:BS35"/>
    <mergeCell ref="BT35:CC35"/>
    <mergeCell ref="CN35:DD35"/>
    <mergeCell ref="A77:DD77"/>
    <mergeCell ref="A78:DD78"/>
    <mergeCell ref="A75:DD75"/>
    <mergeCell ref="A76:DD76"/>
    <mergeCell ref="A72:I72"/>
    <mergeCell ref="K72:BG72"/>
    <mergeCell ref="BI72:BS72"/>
    <mergeCell ref="A43:I43"/>
    <mergeCell ref="K43:BG43"/>
    <mergeCell ref="A79:DD79"/>
    <mergeCell ref="K27:BG27"/>
    <mergeCell ref="A28:I28"/>
    <mergeCell ref="K28:BG28"/>
    <mergeCell ref="BI28:BS28"/>
    <mergeCell ref="BT28:CC28"/>
    <mergeCell ref="CD28:CM28"/>
    <mergeCell ref="CN28:DD28"/>
    <mergeCell ref="CN72:DD72"/>
    <mergeCell ref="CD35:CM35"/>
    <mergeCell ref="CD68:CM68"/>
    <mergeCell ref="CN68:DD68"/>
    <mergeCell ref="CD69:CM69"/>
    <mergeCell ref="CN69:DD69"/>
    <mergeCell ref="CN71:DD71"/>
    <mergeCell ref="A70:I70"/>
    <mergeCell ref="K70:BG70"/>
    <mergeCell ref="A71:I71"/>
    <mergeCell ref="K71:BG71"/>
    <mergeCell ref="BI71:BS71"/>
    <mergeCell ref="CD70:CM70"/>
    <mergeCell ref="CN70:DD70"/>
    <mergeCell ref="A69:I69"/>
    <mergeCell ref="K69:BG69"/>
    <mergeCell ref="BI69:BS69"/>
    <mergeCell ref="BT69:CC69"/>
    <mergeCell ref="BI70:BS70"/>
    <mergeCell ref="BT70:CC70"/>
    <mergeCell ref="CN65:DD65"/>
    <mergeCell ref="A63:I63"/>
    <mergeCell ref="K63:BG63"/>
    <mergeCell ref="A65:I65"/>
    <mergeCell ref="K65:BG65"/>
    <mergeCell ref="BI65:BS65"/>
    <mergeCell ref="BT65:CC65"/>
    <mergeCell ref="BI63:BS63"/>
    <mergeCell ref="BT63:CC63"/>
    <mergeCell ref="A62:I62"/>
    <mergeCell ref="K62:BG62"/>
    <mergeCell ref="BI62:BS62"/>
    <mergeCell ref="BT62:CC62"/>
    <mergeCell ref="CD59:CM59"/>
    <mergeCell ref="CN59:DD59"/>
    <mergeCell ref="CD62:CM62"/>
    <mergeCell ref="CN62:DD62"/>
    <mergeCell ref="A60:I60"/>
    <mergeCell ref="K60:BG60"/>
    <mergeCell ref="A58:I58"/>
    <mergeCell ref="K58:BG58"/>
    <mergeCell ref="BI58:BS58"/>
    <mergeCell ref="BT58:CC58"/>
    <mergeCell ref="A59:I59"/>
    <mergeCell ref="K59:BG59"/>
    <mergeCell ref="BI59:BS59"/>
    <mergeCell ref="BT59:CC59"/>
    <mergeCell ref="CD56:CM56"/>
    <mergeCell ref="CN56:DD56"/>
    <mergeCell ref="CD57:CM57"/>
    <mergeCell ref="CN57:DD57"/>
    <mergeCell ref="CD58:CM58"/>
    <mergeCell ref="CN58:DD58"/>
    <mergeCell ref="A56:I56"/>
    <mergeCell ref="K56:BG56"/>
    <mergeCell ref="BI56:BS56"/>
    <mergeCell ref="BT56:CC56"/>
    <mergeCell ref="A57:I57"/>
    <mergeCell ref="K57:BG57"/>
    <mergeCell ref="BI57:BS57"/>
    <mergeCell ref="BT57:CC57"/>
    <mergeCell ref="A55:I55"/>
    <mergeCell ref="K55:BG55"/>
    <mergeCell ref="BI55:BS55"/>
    <mergeCell ref="BT55:CC55"/>
    <mergeCell ref="A54:I54"/>
    <mergeCell ref="K54:BG54"/>
    <mergeCell ref="BI54:BS54"/>
    <mergeCell ref="BT54:CC54"/>
    <mergeCell ref="CD55:CM55"/>
    <mergeCell ref="CN55:DD55"/>
    <mergeCell ref="BI51:BS51"/>
    <mergeCell ref="BT51:CC51"/>
    <mergeCell ref="CD53:CM53"/>
    <mergeCell ref="CN53:DD53"/>
    <mergeCell ref="CD54:CM54"/>
    <mergeCell ref="CN54:DD54"/>
    <mergeCell ref="A53:I53"/>
    <mergeCell ref="K53:BG53"/>
    <mergeCell ref="BI53:BS53"/>
    <mergeCell ref="BT53:CC53"/>
    <mergeCell ref="CD51:CM51"/>
    <mergeCell ref="CN51:DD51"/>
    <mergeCell ref="CD52:CM52"/>
    <mergeCell ref="CN52:DD52"/>
    <mergeCell ref="A51:I51"/>
    <mergeCell ref="K51:BG51"/>
    <mergeCell ref="A52:I52"/>
    <mergeCell ref="K52:BG52"/>
    <mergeCell ref="BI52:BS52"/>
    <mergeCell ref="BT52:CC52"/>
    <mergeCell ref="A50:I50"/>
    <mergeCell ref="K50:BG50"/>
    <mergeCell ref="BI50:BS50"/>
    <mergeCell ref="BT50:CC50"/>
    <mergeCell ref="CD50:CM50"/>
    <mergeCell ref="CN50:DD50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46:CM46"/>
    <mergeCell ref="CN46:DD46"/>
    <mergeCell ref="CD48:CM48"/>
    <mergeCell ref="CN48:DD48"/>
    <mergeCell ref="A45:I45"/>
    <mergeCell ref="K45:BG45"/>
    <mergeCell ref="BI45:BS45"/>
    <mergeCell ref="BT45:CC45"/>
    <mergeCell ref="CD47:CM47"/>
    <mergeCell ref="CN47:DD47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38:CM38"/>
    <mergeCell ref="CN38:DD38"/>
    <mergeCell ref="CD39:CM39"/>
    <mergeCell ref="CN39:DD39"/>
    <mergeCell ref="CD41:CM41"/>
    <mergeCell ref="CN41:DD41"/>
    <mergeCell ref="A38:I38"/>
    <mergeCell ref="K38:BG38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CD36:CM36"/>
    <mergeCell ref="CN36:DD36"/>
    <mergeCell ref="BI34:BS34"/>
    <mergeCell ref="BT34:CC34"/>
    <mergeCell ref="CD29:CM29"/>
    <mergeCell ref="CN29:DD29"/>
    <mergeCell ref="CD30:CM30"/>
    <mergeCell ref="CN30:DD30"/>
    <mergeCell ref="CD34:CM34"/>
    <mergeCell ref="CN34:DD34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BT72:CC72"/>
    <mergeCell ref="CD72:CM72"/>
    <mergeCell ref="CD63:CM63"/>
    <mergeCell ref="A64:I64"/>
    <mergeCell ref="K64:BG64"/>
    <mergeCell ref="BI64:BS64"/>
    <mergeCell ref="BT64:CC64"/>
    <mergeCell ref="CD64:CM64"/>
    <mergeCell ref="CD65:CM65"/>
    <mergeCell ref="A68:I68"/>
    <mergeCell ref="A67:I67"/>
    <mergeCell ref="K67:BG67"/>
    <mergeCell ref="BI67:BS67"/>
    <mergeCell ref="BT67:CC67"/>
    <mergeCell ref="CD67:CM67"/>
    <mergeCell ref="BT71:CC71"/>
    <mergeCell ref="CD71:CM71"/>
    <mergeCell ref="K68:BG68"/>
    <mergeCell ref="BI68:BS68"/>
    <mergeCell ref="BT68:CC68"/>
    <mergeCell ref="BT61:CC61"/>
    <mergeCell ref="CD61:CM61"/>
    <mergeCell ref="BI61:BS61"/>
    <mergeCell ref="J61:BH61"/>
    <mergeCell ref="A61:I61"/>
    <mergeCell ref="A66:I66"/>
    <mergeCell ref="K66:BG66"/>
    <mergeCell ref="BI66:BS66"/>
    <mergeCell ref="BT66:CC66"/>
    <mergeCell ref="CD66:CM6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198"/>
  <sheetViews>
    <sheetView zoomScalePageLayoutView="0" workbookViewId="0" topLeftCell="A34">
      <selection activeCell="F29" sqref="F29"/>
    </sheetView>
  </sheetViews>
  <sheetFormatPr defaultColWidth="9.00390625" defaultRowHeight="12.75"/>
  <cols>
    <col min="2" max="2" width="24.375" style="0" bestFit="1" customWidth="1"/>
    <col min="3" max="3" width="11.00390625" style="0" bestFit="1" customWidth="1"/>
    <col min="4" max="4" width="26.125" style="0" bestFit="1" customWidth="1"/>
    <col min="5" max="5" width="19.25390625" style="0" bestFit="1" customWidth="1"/>
    <col min="6" max="6" width="43.375" style="0" bestFit="1" customWidth="1"/>
    <col min="7" max="7" width="14.625" style="0" customWidth="1"/>
    <col min="8" max="8" width="19.125" style="0" customWidth="1"/>
    <col min="9" max="9" width="12.875" style="0" bestFit="1" customWidth="1"/>
  </cols>
  <sheetData>
    <row r="3" spans="1:8" ht="12.75">
      <c r="A3" s="12" t="s">
        <v>132</v>
      </c>
      <c r="B3" s="12" t="s">
        <v>133</v>
      </c>
      <c r="C3" s="12" t="s">
        <v>190</v>
      </c>
      <c r="D3" s="12" t="s">
        <v>134</v>
      </c>
      <c r="E3" s="12" t="s">
        <v>240</v>
      </c>
      <c r="F3" s="12" t="s">
        <v>241</v>
      </c>
      <c r="G3" s="12" t="s">
        <v>191</v>
      </c>
      <c r="H3" s="14" t="s">
        <v>192</v>
      </c>
    </row>
    <row r="4" spans="1:9" ht="12.75">
      <c r="A4" s="12" t="s">
        <v>165</v>
      </c>
      <c r="B4" s="12" t="s">
        <v>166</v>
      </c>
      <c r="C4" s="12" t="s">
        <v>193</v>
      </c>
      <c r="D4" s="12" t="s">
        <v>162</v>
      </c>
      <c r="E4" s="12" t="s">
        <v>257</v>
      </c>
      <c r="F4" s="12" t="s">
        <v>314</v>
      </c>
      <c r="G4" s="15">
        <v>52.39999999999999</v>
      </c>
      <c r="H4" s="16">
        <v>7788.48</v>
      </c>
      <c r="I4">
        <f>SUM(H4:H11,H43:H45,H56:H140,H176:H178)/1000</f>
        <v>743.05934</v>
      </c>
    </row>
    <row r="5" spans="1:8" ht="12.75">
      <c r="A5" s="27"/>
      <c r="B5" s="27"/>
      <c r="C5" s="12" t="s">
        <v>194</v>
      </c>
      <c r="D5" s="12" t="s">
        <v>142</v>
      </c>
      <c r="E5" s="12" t="s">
        <v>259</v>
      </c>
      <c r="F5" s="12" t="s">
        <v>315</v>
      </c>
      <c r="G5" s="15">
        <v>5</v>
      </c>
      <c r="H5" s="16">
        <v>304.14</v>
      </c>
    </row>
    <row r="6" spans="1:8" ht="12.75">
      <c r="A6" s="27"/>
      <c r="B6" s="27"/>
      <c r="C6" s="27"/>
      <c r="D6" s="27"/>
      <c r="E6" s="12" t="s">
        <v>263</v>
      </c>
      <c r="F6" s="12" t="s">
        <v>316</v>
      </c>
      <c r="G6" s="15">
        <v>12</v>
      </c>
      <c r="H6" s="16">
        <v>570</v>
      </c>
    </row>
    <row r="7" spans="1:8" ht="12.75">
      <c r="A7" s="27"/>
      <c r="B7" s="27"/>
      <c r="C7" s="27"/>
      <c r="D7" s="27"/>
      <c r="E7" s="12" t="s">
        <v>264</v>
      </c>
      <c r="F7" s="12" t="s">
        <v>317</v>
      </c>
      <c r="G7" s="15">
        <v>12</v>
      </c>
      <c r="H7" s="16">
        <v>598.41</v>
      </c>
    </row>
    <row r="8" spans="1:8" ht="12.75">
      <c r="A8" s="27"/>
      <c r="B8" s="27"/>
      <c r="C8" s="27"/>
      <c r="D8" s="27"/>
      <c r="E8" s="12" t="s">
        <v>265</v>
      </c>
      <c r="F8" s="12" t="s">
        <v>318</v>
      </c>
      <c r="G8" s="15">
        <v>12</v>
      </c>
      <c r="H8" s="16">
        <v>576</v>
      </c>
    </row>
    <row r="9" spans="1:8" ht="12.75">
      <c r="A9" s="27"/>
      <c r="B9" s="27"/>
      <c r="C9" s="27"/>
      <c r="D9" s="27"/>
      <c r="E9" s="12" t="s">
        <v>319</v>
      </c>
      <c r="F9" s="12" t="s">
        <v>250</v>
      </c>
      <c r="G9" s="15">
        <v>50</v>
      </c>
      <c r="H9" s="16">
        <v>1228.38</v>
      </c>
    </row>
    <row r="10" spans="1:8" ht="12.75">
      <c r="A10" s="27"/>
      <c r="B10" s="27"/>
      <c r="C10" s="12" t="s">
        <v>195</v>
      </c>
      <c r="D10" s="12" t="s">
        <v>135</v>
      </c>
      <c r="E10" s="12" t="s">
        <v>303</v>
      </c>
      <c r="F10" s="12" t="s">
        <v>320</v>
      </c>
      <c r="G10" s="15">
        <v>2</v>
      </c>
      <c r="H10" s="16">
        <v>167.33</v>
      </c>
    </row>
    <row r="11" spans="1:8" ht="12.75">
      <c r="A11" s="27"/>
      <c r="B11" s="27"/>
      <c r="C11" s="12" t="s">
        <v>197</v>
      </c>
      <c r="D11" s="12" t="s">
        <v>140</v>
      </c>
      <c r="E11" s="12" t="s">
        <v>249</v>
      </c>
      <c r="F11" s="12" t="s">
        <v>321</v>
      </c>
      <c r="G11" s="15">
        <v>80</v>
      </c>
      <c r="H11" s="16">
        <v>2069.89</v>
      </c>
    </row>
    <row r="12" spans="1:8" ht="12.75">
      <c r="A12" s="27"/>
      <c r="B12" s="27"/>
      <c r="C12" s="29" t="s">
        <v>198</v>
      </c>
      <c r="D12" s="29" t="s">
        <v>151</v>
      </c>
      <c r="E12" s="29" t="s">
        <v>266</v>
      </c>
      <c r="F12" s="29" t="s">
        <v>267</v>
      </c>
      <c r="G12" s="30">
        <v>-7.65</v>
      </c>
      <c r="H12" s="20">
        <v>-65713.5</v>
      </c>
    </row>
    <row r="13" spans="1:8" ht="12.75">
      <c r="A13" s="27"/>
      <c r="B13" s="27"/>
      <c r="C13" s="31"/>
      <c r="D13" s="31"/>
      <c r="E13" s="29" t="s">
        <v>322</v>
      </c>
      <c r="F13" s="29" t="s">
        <v>323</v>
      </c>
      <c r="G13" s="30">
        <v>-0.07</v>
      </c>
      <c r="H13" s="20">
        <v>-7700</v>
      </c>
    </row>
    <row r="14" spans="1:8" ht="12.75">
      <c r="A14" s="27"/>
      <c r="B14" s="27"/>
      <c r="C14" s="31"/>
      <c r="D14" s="31"/>
      <c r="E14" s="29" t="s">
        <v>260</v>
      </c>
      <c r="F14" s="29" t="s">
        <v>261</v>
      </c>
      <c r="G14" s="30">
        <v>-10.018</v>
      </c>
      <c r="H14" s="20">
        <v>-307709.04000000004</v>
      </c>
    </row>
    <row r="15" spans="1:9" ht="12.75">
      <c r="A15" s="27"/>
      <c r="B15" s="27"/>
      <c r="C15" s="12" t="s">
        <v>199</v>
      </c>
      <c r="D15" s="12" t="s">
        <v>136</v>
      </c>
      <c r="E15" s="12" t="s">
        <v>242</v>
      </c>
      <c r="F15" s="12"/>
      <c r="G15" s="15">
        <v>0</v>
      </c>
      <c r="H15" s="16">
        <v>6690232.78</v>
      </c>
      <c r="I15">
        <f>SUM(H15:H22,H141:H148,H171:H173)/1000</f>
        <v>25510.78607999999</v>
      </c>
    </row>
    <row r="16" spans="1:8" ht="12.75">
      <c r="A16" s="27"/>
      <c r="B16" s="27"/>
      <c r="C16" s="12" t="s">
        <v>200</v>
      </c>
      <c r="D16" s="12" t="s">
        <v>152</v>
      </c>
      <c r="E16" s="12" t="s">
        <v>242</v>
      </c>
      <c r="F16" s="12"/>
      <c r="G16" s="15">
        <v>0</v>
      </c>
      <c r="H16" s="16">
        <v>21115.8</v>
      </c>
    </row>
    <row r="17" spans="1:8" ht="12.75">
      <c r="A17" s="27"/>
      <c r="B17" s="27"/>
      <c r="C17" s="12" t="s">
        <v>236</v>
      </c>
      <c r="D17" s="12" t="s">
        <v>324</v>
      </c>
      <c r="E17" s="12" t="s">
        <v>242</v>
      </c>
      <c r="F17" s="12"/>
      <c r="G17" s="15">
        <v>0</v>
      </c>
      <c r="H17" s="16">
        <v>626549.6500000001</v>
      </c>
    </row>
    <row r="18" spans="1:8" ht="12.75">
      <c r="A18" s="27"/>
      <c r="B18" s="27"/>
      <c r="C18" s="12" t="s">
        <v>201</v>
      </c>
      <c r="D18" s="12" t="s">
        <v>237</v>
      </c>
      <c r="E18" s="12" t="s">
        <v>242</v>
      </c>
      <c r="F18" s="12"/>
      <c r="G18" s="15">
        <v>0</v>
      </c>
      <c r="H18" s="16">
        <v>5438.34</v>
      </c>
    </row>
    <row r="19" spans="1:8" ht="12.75">
      <c r="A19" s="27"/>
      <c r="B19" s="27"/>
      <c r="C19" s="12" t="s">
        <v>202</v>
      </c>
      <c r="D19" s="12" t="s">
        <v>155</v>
      </c>
      <c r="E19" s="12" t="s">
        <v>242</v>
      </c>
      <c r="F19" s="12"/>
      <c r="G19" s="15">
        <v>0</v>
      </c>
      <c r="H19" s="16">
        <v>173039.18000000008</v>
      </c>
    </row>
    <row r="20" spans="1:8" ht="12.75">
      <c r="A20" s="27"/>
      <c r="B20" s="27"/>
      <c r="C20" s="12" t="s">
        <v>325</v>
      </c>
      <c r="D20" s="12" t="s">
        <v>326</v>
      </c>
      <c r="E20" s="12" t="s">
        <v>242</v>
      </c>
      <c r="F20" s="12"/>
      <c r="G20" s="15">
        <v>0</v>
      </c>
      <c r="H20" s="16">
        <v>576844.46</v>
      </c>
    </row>
    <row r="21" spans="1:8" ht="12.75">
      <c r="A21" s="27"/>
      <c r="B21" s="27"/>
      <c r="C21" s="12" t="s">
        <v>327</v>
      </c>
      <c r="D21" s="12" t="s">
        <v>328</v>
      </c>
      <c r="E21" s="12" t="s">
        <v>242</v>
      </c>
      <c r="F21" s="12"/>
      <c r="G21" s="15">
        <v>0</v>
      </c>
      <c r="H21" s="16">
        <v>220661.57</v>
      </c>
    </row>
    <row r="22" spans="1:8" ht="12.75">
      <c r="A22" s="27"/>
      <c r="B22" s="27"/>
      <c r="C22" s="12" t="s">
        <v>329</v>
      </c>
      <c r="D22" s="12" t="s">
        <v>330</v>
      </c>
      <c r="E22" s="12" t="s">
        <v>242</v>
      </c>
      <c r="F22" s="12"/>
      <c r="G22" s="15">
        <v>0</v>
      </c>
      <c r="H22" s="16">
        <v>-797506.0299999998</v>
      </c>
    </row>
    <row r="23" spans="1:9" ht="12.75">
      <c r="A23" s="27"/>
      <c r="B23" s="27"/>
      <c r="C23" s="12" t="s">
        <v>203</v>
      </c>
      <c r="D23" s="12" t="s">
        <v>157</v>
      </c>
      <c r="E23" s="12" t="s">
        <v>242</v>
      </c>
      <c r="F23" s="12"/>
      <c r="G23" s="15">
        <v>0</v>
      </c>
      <c r="H23" s="16">
        <v>2016778.5200000026</v>
      </c>
      <c r="I23">
        <f>SUM(H23:H31,H149:H157)/1000</f>
        <v>7929.800570000006</v>
      </c>
    </row>
    <row r="24" spans="1:8" ht="12.75">
      <c r="A24" s="27"/>
      <c r="B24" s="27"/>
      <c r="C24" s="12" t="s">
        <v>204</v>
      </c>
      <c r="D24" s="12" t="s">
        <v>158</v>
      </c>
      <c r="E24" s="12" t="s">
        <v>242</v>
      </c>
      <c r="F24" s="12"/>
      <c r="G24" s="15">
        <v>0</v>
      </c>
      <c r="H24" s="16">
        <v>6334.740000000001</v>
      </c>
    </row>
    <row r="25" spans="1:8" ht="12.75">
      <c r="A25" s="27"/>
      <c r="B25" s="27"/>
      <c r="C25" s="12" t="s">
        <v>205</v>
      </c>
      <c r="D25" s="12" t="s">
        <v>159</v>
      </c>
      <c r="E25" s="12" t="s">
        <v>242</v>
      </c>
      <c r="F25" s="12"/>
      <c r="G25" s="15">
        <v>0</v>
      </c>
      <c r="H25" s="16">
        <v>81556.01999999997</v>
      </c>
    </row>
    <row r="26" spans="1:8" ht="12.75">
      <c r="A26" s="27"/>
      <c r="B26" s="27"/>
      <c r="C26" s="12" t="s">
        <v>206</v>
      </c>
      <c r="D26" s="12" t="s">
        <v>331</v>
      </c>
      <c r="E26" s="12" t="s">
        <v>242</v>
      </c>
      <c r="F26" s="12"/>
      <c r="G26" s="15">
        <v>0</v>
      </c>
      <c r="H26" s="16">
        <v>197688.07000000007</v>
      </c>
    </row>
    <row r="27" spans="1:8" ht="12.75">
      <c r="A27" s="27"/>
      <c r="B27" s="27"/>
      <c r="C27" s="12" t="s">
        <v>207</v>
      </c>
      <c r="D27" s="12" t="s">
        <v>160</v>
      </c>
      <c r="E27" s="12" t="s">
        <v>242</v>
      </c>
      <c r="F27" s="12"/>
      <c r="G27" s="15">
        <v>0</v>
      </c>
      <c r="H27" s="16">
        <v>49647.68000000001</v>
      </c>
    </row>
    <row r="28" spans="1:8" ht="12.75">
      <c r="A28" s="27"/>
      <c r="B28" s="27"/>
      <c r="C28" s="12" t="s">
        <v>332</v>
      </c>
      <c r="D28" s="12" t="s">
        <v>333</v>
      </c>
      <c r="E28" s="12" t="s">
        <v>242</v>
      </c>
      <c r="F28" s="12"/>
      <c r="G28" s="15">
        <v>0</v>
      </c>
      <c r="H28" s="16">
        <v>182530.65000000002</v>
      </c>
    </row>
    <row r="29" spans="1:8" ht="12.75">
      <c r="A29" s="27"/>
      <c r="B29" s="27"/>
      <c r="C29" s="12" t="s">
        <v>334</v>
      </c>
      <c r="D29" s="12" t="s">
        <v>335</v>
      </c>
      <c r="E29" s="12" t="s">
        <v>242</v>
      </c>
      <c r="F29" s="12"/>
      <c r="G29" s="15">
        <v>0</v>
      </c>
      <c r="H29" s="16">
        <v>69621.51</v>
      </c>
    </row>
    <row r="30" spans="1:8" ht="12.75">
      <c r="A30" s="27"/>
      <c r="B30" s="27"/>
      <c r="C30" s="12" t="s">
        <v>336</v>
      </c>
      <c r="D30" s="12" t="s">
        <v>337</v>
      </c>
      <c r="E30" s="12" t="s">
        <v>242</v>
      </c>
      <c r="F30" s="12"/>
      <c r="G30" s="15">
        <v>0</v>
      </c>
      <c r="H30" s="16">
        <v>-252152.16</v>
      </c>
    </row>
    <row r="31" spans="1:8" ht="12.75">
      <c r="A31" s="27"/>
      <c r="B31" s="27"/>
      <c r="C31" s="12" t="s">
        <v>208</v>
      </c>
      <c r="D31" s="12" t="s">
        <v>150</v>
      </c>
      <c r="E31" s="12" t="s">
        <v>242</v>
      </c>
      <c r="F31" s="12"/>
      <c r="G31" s="15">
        <v>0</v>
      </c>
      <c r="H31" s="16">
        <v>11378.67</v>
      </c>
    </row>
    <row r="32" spans="1:9" ht="12.75">
      <c r="A32" s="27"/>
      <c r="B32" s="27"/>
      <c r="C32" s="12" t="s">
        <v>209</v>
      </c>
      <c r="D32" s="12" t="s">
        <v>145</v>
      </c>
      <c r="E32" s="12" t="s">
        <v>242</v>
      </c>
      <c r="F32" s="12"/>
      <c r="G32" s="15">
        <v>0</v>
      </c>
      <c r="H32" s="16">
        <v>1.3096723705530167E-10</v>
      </c>
      <c r="I32">
        <f>SUM(H32:H37,H158:H166)/1000</f>
        <v>18061.251439999993</v>
      </c>
    </row>
    <row r="33" spans="1:8" ht="12.75">
      <c r="A33" s="27"/>
      <c r="B33" s="27"/>
      <c r="C33" s="12" t="s">
        <v>210</v>
      </c>
      <c r="D33" s="12" t="s">
        <v>146</v>
      </c>
      <c r="E33" s="12" t="s">
        <v>242</v>
      </c>
      <c r="F33" s="12"/>
      <c r="G33" s="15">
        <v>0</v>
      </c>
      <c r="H33" s="16">
        <v>3476442.62</v>
      </c>
    </row>
    <row r="34" spans="1:8" ht="12.75">
      <c r="A34" s="27"/>
      <c r="B34" s="27"/>
      <c r="C34" s="12" t="s">
        <v>211</v>
      </c>
      <c r="D34" s="12" t="s">
        <v>170</v>
      </c>
      <c r="E34" s="12" t="s">
        <v>242</v>
      </c>
      <c r="F34" s="12"/>
      <c r="G34" s="15">
        <v>0</v>
      </c>
      <c r="H34" s="16">
        <v>1052391.5899999999</v>
      </c>
    </row>
    <row r="35" spans="1:8" ht="12.75">
      <c r="A35" s="27"/>
      <c r="B35" s="27"/>
      <c r="C35" s="12" t="s">
        <v>212</v>
      </c>
      <c r="D35" s="12" t="s">
        <v>144</v>
      </c>
      <c r="E35" s="12" t="s">
        <v>242</v>
      </c>
      <c r="F35" s="12"/>
      <c r="G35" s="15">
        <v>0</v>
      </c>
      <c r="H35" s="16">
        <v>-2.9103830456733704E-11</v>
      </c>
    </row>
    <row r="36" spans="1:8" ht="12.75">
      <c r="A36" s="27"/>
      <c r="B36" s="27"/>
      <c r="C36" s="12" t="s">
        <v>213</v>
      </c>
      <c r="D36" s="12" t="s">
        <v>148</v>
      </c>
      <c r="E36" s="12" t="s">
        <v>242</v>
      </c>
      <c r="F36" s="12"/>
      <c r="G36" s="15">
        <v>0</v>
      </c>
      <c r="H36" s="16">
        <v>91360</v>
      </c>
    </row>
    <row r="37" spans="1:8" ht="12.75">
      <c r="A37" s="27"/>
      <c r="B37" s="27"/>
      <c r="C37" s="12" t="s">
        <v>214</v>
      </c>
      <c r="D37" s="12" t="s">
        <v>147</v>
      </c>
      <c r="E37" s="12" t="s">
        <v>242</v>
      </c>
      <c r="F37" s="12"/>
      <c r="G37" s="15">
        <v>0</v>
      </c>
      <c r="H37" s="16">
        <v>-9508.750000000004</v>
      </c>
    </row>
    <row r="38" spans="1:9" ht="12.75">
      <c r="A38" s="27"/>
      <c r="B38" s="27"/>
      <c r="C38" s="12" t="s">
        <v>218</v>
      </c>
      <c r="D38" s="12" t="s">
        <v>161</v>
      </c>
      <c r="E38" s="12" t="s">
        <v>242</v>
      </c>
      <c r="F38" s="12"/>
      <c r="G38" s="15">
        <v>86</v>
      </c>
      <c r="H38" s="16">
        <v>6463225.550000003</v>
      </c>
      <c r="I38">
        <f>SUM(H38,H167)/1000</f>
        <v>8914.559280000003</v>
      </c>
    </row>
    <row r="39" spans="1:9" ht="12.75">
      <c r="A39" s="27"/>
      <c r="B39" s="27"/>
      <c r="C39" s="12" t="s">
        <v>219</v>
      </c>
      <c r="D39" s="12" t="s">
        <v>149</v>
      </c>
      <c r="E39" s="12" t="s">
        <v>242</v>
      </c>
      <c r="F39" s="12"/>
      <c r="G39" s="15">
        <v>0</v>
      </c>
      <c r="H39" s="16">
        <v>201403.93</v>
      </c>
      <c r="I39">
        <f>SUM(H39:H41,H46,H50:H53,H168:H169,H179,H185:H187,H183)/1000</f>
        <v>1916.8531799999998</v>
      </c>
    </row>
    <row r="40" spans="1:8" ht="12.75">
      <c r="A40" s="27"/>
      <c r="B40" s="27"/>
      <c r="C40" s="12" t="s">
        <v>220</v>
      </c>
      <c r="D40" s="12" t="s">
        <v>173</v>
      </c>
      <c r="E40" s="12" t="s">
        <v>242</v>
      </c>
      <c r="F40" s="12"/>
      <c r="G40" s="15">
        <v>0</v>
      </c>
      <c r="H40" s="16">
        <v>72908.96000000002</v>
      </c>
    </row>
    <row r="41" spans="1:8" ht="12.75">
      <c r="A41" s="27"/>
      <c r="B41" s="27"/>
      <c r="C41" s="12" t="s">
        <v>222</v>
      </c>
      <c r="D41" s="12" t="s">
        <v>141</v>
      </c>
      <c r="E41" s="12" t="s">
        <v>242</v>
      </c>
      <c r="F41" s="12"/>
      <c r="G41" s="15">
        <v>2</v>
      </c>
      <c r="H41" s="16">
        <v>1666.66</v>
      </c>
    </row>
    <row r="42" spans="1:9" ht="12.75">
      <c r="A42" s="27"/>
      <c r="B42" s="27"/>
      <c r="C42" s="12" t="s">
        <v>223</v>
      </c>
      <c r="D42" s="12" t="s">
        <v>224</v>
      </c>
      <c r="E42" s="12" t="s">
        <v>242</v>
      </c>
      <c r="F42" s="12"/>
      <c r="G42" s="15">
        <v>0</v>
      </c>
      <c r="H42" s="16">
        <v>234420.66000000003</v>
      </c>
      <c r="I42">
        <f>SUM(H42,H175)/1000</f>
        <v>7296.201389999999</v>
      </c>
    </row>
    <row r="43" spans="1:8" ht="12.75">
      <c r="A43" s="27"/>
      <c r="B43" s="27"/>
      <c r="C43" s="12" t="s">
        <v>225</v>
      </c>
      <c r="D43" s="12" t="s">
        <v>301</v>
      </c>
      <c r="E43" s="12" t="s">
        <v>242</v>
      </c>
      <c r="F43" s="12"/>
      <c r="G43" s="15">
        <v>0</v>
      </c>
      <c r="H43" s="16">
        <v>0.04</v>
      </c>
    </row>
    <row r="44" spans="1:8" ht="12.75">
      <c r="A44" s="27"/>
      <c r="B44" s="27"/>
      <c r="C44" s="12" t="s">
        <v>226</v>
      </c>
      <c r="D44" s="12" t="s">
        <v>139</v>
      </c>
      <c r="E44" s="12" t="s">
        <v>242</v>
      </c>
      <c r="F44" s="12"/>
      <c r="G44" s="15">
        <v>0</v>
      </c>
      <c r="H44" s="16">
        <v>2.0900000000000003</v>
      </c>
    </row>
    <row r="45" spans="1:8" ht="12.75">
      <c r="A45" s="27"/>
      <c r="B45" s="27"/>
      <c r="C45" s="12" t="s">
        <v>227</v>
      </c>
      <c r="D45" s="12" t="s">
        <v>138</v>
      </c>
      <c r="E45" s="12" t="s">
        <v>242</v>
      </c>
      <c r="F45" s="12"/>
      <c r="G45" s="15">
        <v>0</v>
      </c>
      <c r="H45" s="16">
        <v>0.01</v>
      </c>
    </row>
    <row r="46" spans="1:8" ht="12.75">
      <c r="A46" s="27"/>
      <c r="B46" s="27"/>
      <c r="C46" s="12" t="s">
        <v>228</v>
      </c>
      <c r="D46" s="12" t="s">
        <v>156</v>
      </c>
      <c r="E46" s="12" t="s">
        <v>242</v>
      </c>
      <c r="F46" s="12"/>
      <c r="G46" s="15">
        <v>1200</v>
      </c>
      <c r="H46" s="16">
        <v>33306.21000000001</v>
      </c>
    </row>
    <row r="47" spans="1:9" ht="12.75">
      <c r="A47" s="27"/>
      <c r="B47" s="27"/>
      <c r="C47" s="12" t="s">
        <v>229</v>
      </c>
      <c r="D47" s="12" t="s">
        <v>154</v>
      </c>
      <c r="E47" s="12" t="s">
        <v>242</v>
      </c>
      <c r="F47" s="12"/>
      <c r="G47" s="15">
        <v>1200</v>
      </c>
      <c r="H47" s="16">
        <v>37599072.419999994</v>
      </c>
      <c r="I47">
        <f>SUM(H47,H180)/1000</f>
        <v>40436.97573</v>
      </c>
    </row>
    <row r="48" spans="1:8" ht="12.75">
      <c r="A48" s="27"/>
      <c r="B48" s="27"/>
      <c r="C48" s="12" t="s">
        <v>230</v>
      </c>
      <c r="D48" s="12" t="s">
        <v>153</v>
      </c>
      <c r="E48" s="12" t="s">
        <v>242</v>
      </c>
      <c r="F48" s="12"/>
      <c r="G48" s="15">
        <v>1200</v>
      </c>
      <c r="H48" s="16">
        <v>0</v>
      </c>
    </row>
    <row r="49" spans="1:9" ht="12.75">
      <c r="A49" s="27"/>
      <c r="B49" s="27"/>
      <c r="C49" s="12" t="s">
        <v>231</v>
      </c>
      <c r="D49" s="12" t="s">
        <v>171</v>
      </c>
      <c r="E49" s="12" t="s">
        <v>242</v>
      </c>
      <c r="F49" s="12"/>
      <c r="G49" s="15">
        <v>6690232.78</v>
      </c>
      <c r="H49" s="16">
        <v>7529739.770000002</v>
      </c>
      <c r="I49">
        <f>SUM(H49,H182)/1000</f>
        <v>25033.571770000002</v>
      </c>
    </row>
    <row r="50" spans="1:8" ht="12.75">
      <c r="A50" s="27"/>
      <c r="B50" s="27"/>
      <c r="C50" s="12" t="s">
        <v>232</v>
      </c>
      <c r="D50" s="12" t="s">
        <v>172</v>
      </c>
      <c r="E50" s="12" t="s">
        <v>242</v>
      </c>
      <c r="F50" s="12"/>
      <c r="G50" s="15">
        <v>3.9</v>
      </c>
      <c r="H50" s="16">
        <v>21193.809999999987</v>
      </c>
    </row>
    <row r="51" spans="1:8" ht="12.75">
      <c r="A51" s="27"/>
      <c r="B51" s="27"/>
      <c r="C51" s="12" t="s">
        <v>268</v>
      </c>
      <c r="D51" s="12" t="s">
        <v>269</v>
      </c>
      <c r="E51" s="12" t="s">
        <v>242</v>
      </c>
      <c r="F51" s="12"/>
      <c r="G51" s="15">
        <v>8.415</v>
      </c>
      <c r="H51" s="16">
        <v>349581.87999999995</v>
      </c>
    </row>
    <row r="52" spans="1:8" ht="12.75">
      <c r="A52" s="27"/>
      <c r="B52" s="27"/>
      <c r="C52" s="12" t="s">
        <v>233</v>
      </c>
      <c r="D52" s="12" t="s">
        <v>163</v>
      </c>
      <c r="E52" s="12" t="s">
        <v>242</v>
      </c>
      <c r="F52" s="12"/>
      <c r="G52" s="15">
        <v>102</v>
      </c>
      <c r="H52" s="16">
        <v>44439.84999999999</v>
      </c>
    </row>
    <row r="53" spans="1:8" ht="12.75">
      <c r="A53" s="27"/>
      <c r="B53" s="27"/>
      <c r="C53" s="12" t="s">
        <v>234</v>
      </c>
      <c r="D53" s="12" t="s">
        <v>164</v>
      </c>
      <c r="E53" s="12" t="s">
        <v>242</v>
      </c>
      <c r="F53" s="12"/>
      <c r="G53" s="15">
        <v>102</v>
      </c>
      <c r="H53" s="16">
        <v>307834.44000000006</v>
      </c>
    </row>
    <row r="54" spans="1:8" ht="12.75">
      <c r="A54" s="27"/>
      <c r="B54" s="12" t="s">
        <v>338</v>
      </c>
      <c r="C54" s="13"/>
      <c r="D54" s="13"/>
      <c r="E54" s="13"/>
      <c r="F54" s="13"/>
      <c r="G54" s="15">
        <v>6694344.757</v>
      </c>
      <c r="H54" s="16">
        <v>66981421.28000001</v>
      </c>
    </row>
    <row r="55" spans="1:8" ht="12.75">
      <c r="A55" s="12" t="s">
        <v>174</v>
      </c>
      <c r="B55" s="13"/>
      <c r="C55" s="13"/>
      <c r="D55" s="13"/>
      <c r="E55" s="13"/>
      <c r="F55" s="13"/>
      <c r="G55" s="15">
        <v>6694344.757</v>
      </c>
      <c r="H55" s="16">
        <v>66981421.28000001</v>
      </c>
    </row>
    <row r="56" spans="1:8" ht="12.75">
      <c r="A56" s="12" t="s">
        <v>175</v>
      </c>
      <c r="B56" s="12" t="s">
        <v>176</v>
      </c>
      <c r="C56" s="12" t="s">
        <v>193</v>
      </c>
      <c r="D56" s="12" t="s">
        <v>162</v>
      </c>
      <c r="E56" s="12" t="s">
        <v>339</v>
      </c>
      <c r="F56" s="12" t="s">
        <v>340</v>
      </c>
      <c r="G56" s="15">
        <v>100</v>
      </c>
      <c r="H56" s="16">
        <v>26.06</v>
      </c>
    </row>
    <row r="57" spans="1:8" ht="12.75">
      <c r="A57" s="27"/>
      <c r="B57" s="27"/>
      <c r="C57" s="27"/>
      <c r="D57" s="27"/>
      <c r="E57" s="12" t="s">
        <v>341</v>
      </c>
      <c r="F57" s="12" t="s">
        <v>342</v>
      </c>
      <c r="G57" s="15">
        <v>100</v>
      </c>
      <c r="H57" s="16">
        <v>29.21</v>
      </c>
    </row>
    <row r="58" spans="1:8" ht="12.75">
      <c r="A58" s="27"/>
      <c r="B58" s="27"/>
      <c r="C58" s="12" t="s">
        <v>194</v>
      </c>
      <c r="D58" s="12" t="s">
        <v>142</v>
      </c>
      <c r="E58" s="12" t="s">
        <v>278</v>
      </c>
      <c r="F58" s="12" t="s">
        <v>279</v>
      </c>
      <c r="G58" s="15">
        <v>3</v>
      </c>
      <c r="H58" s="16">
        <v>95.35</v>
      </c>
    </row>
    <row r="59" spans="1:8" ht="12.75">
      <c r="A59" s="27"/>
      <c r="B59" s="27"/>
      <c r="C59" s="27"/>
      <c r="D59" s="27"/>
      <c r="E59" s="12" t="s">
        <v>280</v>
      </c>
      <c r="F59" s="12" t="s">
        <v>343</v>
      </c>
      <c r="G59" s="15">
        <v>130</v>
      </c>
      <c r="H59" s="16">
        <v>3769.37</v>
      </c>
    </row>
    <row r="60" spans="1:8" ht="12.75">
      <c r="A60" s="27"/>
      <c r="B60" s="27"/>
      <c r="C60" s="27"/>
      <c r="D60" s="27"/>
      <c r="E60" s="12" t="s">
        <v>344</v>
      </c>
      <c r="F60" s="12" t="s">
        <v>345</v>
      </c>
      <c r="G60" s="15">
        <v>900</v>
      </c>
      <c r="H60" s="16">
        <v>118952.95</v>
      </c>
    </row>
    <row r="61" spans="1:8" ht="12.75">
      <c r="A61" s="27"/>
      <c r="B61" s="27"/>
      <c r="C61" s="27"/>
      <c r="D61" s="27"/>
      <c r="E61" s="12" t="s">
        <v>258</v>
      </c>
      <c r="F61" s="12" t="s">
        <v>346</v>
      </c>
      <c r="G61" s="15">
        <v>20</v>
      </c>
      <c r="H61" s="16">
        <v>1245.66</v>
      </c>
    </row>
    <row r="62" spans="1:8" ht="12.75">
      <c r="A62" s="27"/>
      <c r="B62" s="27"/>
      <c r="C62" s="27"/>
      <c r="D62" s="27"/>
      <c r="E62" s="12" t="s">
        <v>299</v>
      </c>
      <c r="F62" s="12" t="s">
        <v>347</v>
      </c>
      <c r="G62" s="15">
        <v>2</v>
      </c>
      <c r="H62" s="16">
        <v>386.77</v>
      </c>
    </row>
    <row r="63" spans="1:8" ht="12.75">
      <c r="A63" s="27"/>
      <c r="B63" s="27"/>
      <c r="C63" s="27"/>
      <c r="D63" s="27"/>
      <c r="E63" s="12" t="s">
        <v>270</v>
      </c>
      <c r="F63" s="12" t="s">
        <v>348</v>
      </c>
      <c r="G63" s="15">
        <v>20</v>
      </c>
      <c r="H63" s="16">
        <v>780</v>
      </c>
    </row>
    <row r="64" spans="1:8" ht="12.75">
      <c r="A64" s="27"/>
      <c r="B64" s="27"/>
      <c r="C64" s="27"/>
      <c r="D64" s="27"/>
      <c r="E64" s="12" t="s">
        <v>271</v>
      </c>
      <c r="F64" s="12" t="s">
        <v>349</v>
      </c>
      <c r="G64" s="15">
        <v>100</v>
      </c>
      <c r="H64" s="16">
        <v>966</v>
      </c>
    </row>
    <row r="65" spans="1:8" ht="12.75">
      <c r="A65" s="27"/>
      <c r="B65" s="27"/>
      <c r="C65" s="27"/>
      <c r="D65" s="27"/>
      <c r="E65" s="12" t="s">
        <v>272</v>
      </c>
      <c r="F65" s="12" t="s">
        <v>350</v>
      </c>
      <c r="G65" s="15">
        <v>540</v>
      </c>
      <c r="H65" s="16">
        <v>22988.489999999998</v>
      </c>
    </row>
    <row r="66" spans="1:8" ht="12.75">
      <c r="A66" s="27"/>
      <c r="B66" s="27"/>
      <c r="C66" s="27"/>
      <c r="D66" s="27"/>
      <c r="E66" s="12" t="s">
        <v>351</v>
      </c>
      <c r="F66" s="12" t="s">
        <v>352</v>
      </c>
      <c r="G66" s="15">
        <v>30</v>
      </c>
      <c r="H66" s="16">
        <v>1585.29</v>
      </c>
    </row>
    <row r="67" spans="1:8" ht="12.75">
      <c r="A67" s="27"/>
      <c r="B67" s="27"/>
      <c r="C67" s="27"/>
      <c r="D67" s="27"/>
      <c r="E67" s="12" t="s">
        <v>273</v>
      </c>
      <c r="F67" s="12" t="s">
        <v>353</v>
      </c>
      <c r="G67" s="15">
        <v>10</v>
      </c>
      <c r="H67" s="16">
        <v>1083.6</v>
      </c>
    </row>
    <row r="68" spans="1:8" ht="12.75">
      <c r="A68" s="27"/>
      <c r="B68" s="27"/>
      <c r="C68" s="27"/>
      <c r="D68" s="27"/>
      <c r="E68" s="12" t="s">
        <v>281</v>
      </c>
      <c r="F68" s="12" t="s">
        <v>354</v>
      </c>
      <c r="G68" s="15">
        <v>300</v>
      </c>
      <c r="H68" s="16">
        <v>3462.11</v>
      </c>
    </row>
    <row r="69" spans="1:8" ht="12.75">
      <c r="A69" s="27"/>
      <c r="B69" s="27"/>
      <c r="C69" s="27"/>
      <c r="D69" s="27"/>
      <c r="E69" s="12" t="s">
        <v>355</v>
      </c>
      <c r="F69" s="12" t="s">
        <v>356</v>
      </c>
      <c r="G69" s="15">
        <v>13</v>
      </c>
      <c r="H69" s="16">
        <v>2985.09</v>
      </c>
    </row>
    <row r="70" spans="1:8" ht="12.75">
      <c r="A70" s="27"/>
      <c r="B70" s="27"/>
      <c r="C70" s="27"/>
      <c r="D70" s="27"/>
      <c r="E70" s="12" t="s">
        <v>274</v>
      </c>
      <c r="F70" s="12" t="s">
        <v>357</v>
      </c>
      <c r="G70" s="15">
        <v>160</v>
      </c>
      <c r="H70" s="16">
        <v>8492.52</v>
      </c>
    </row>
    <row r="71" spans="1:8" ht="12.75">
      <c r="A71" s="27"/>
      <c r="B71" s="27"/>
      <c r="C71" s="27"/>
      <c r="D71" s="27"/>
      <c r="E71" s="12" t="s">
        <v>275</v>
      </c>
      <c r="F71" s="12" t="s">
        <v>358</v>
      </c>
      <c r="G71" s="15">
        <v>30</v>
      </c>
      <c r="H71" s="16">
        <v>758.8100000000001</v>
      </c>
    </row>
    <row r="72" spans="1:8" ht="12.75">
      <c r="A72" s="27"/>
      <c r="B72" s="27"/>
      <c r="C72" s="27"/>
      <c r="D72" s="27"/>
      <c r="E72" s="12" t="s">
        <v>282</v>
      </c>
      <c r="F72" s="12" t="s">
        <v>359</v>
      </c>
      <c r="G72" s="15">
        <v>16</v>
      </c>
      <c r="H72" s="16">
        <v>13718.19</v>
      </c>
    </row>
    <row r="73" spans="1:8" ht="12.75">
      <c r="A73" s="27"/>
      <c r="B73" s="27"/>
      <c r="C73" s="27"/>
      <c r="D73" s="27"/>
      <c r="E73" s="12" t="s">
        <v>360</v>
      </c>
      <c r="F73" s="12" t="s">
        <v>361</v>
      </c>
      <c r="G73" s="15">
        <v>50</v>
      </c>
      <c r="H73" s="16">
        <v>1147.85</v>
      </c>
    </row>
    <row r="74" spans="1:8" ht="12.75">
      <c r="A74" s="27"/>
      <c r="B74" s="27"/>
      <c r="C74" s="27"/>
      <c r="D74" s="27"/>
      <c r="E74" s="12" t="s">
        <v>362</v>
      </c>
      <c r="F74" s="12" t="s">
        <v>363</v>
      </c>
      <c r="G74" s="15">
        <v>53</v>
      </c>
      <c r="H74" s="16">
        <v>556.11</v>
      </c>
    </row>
    <row r="75" spans="1:8" ht="12.75">
      <c r="A75" s="27"/>
      <c r="B75" s="27"/>
      <c r="C75" s="27"/>
      <c r="D75" s="27"/>
      <c r="E75" s="12" t="s">
        <v>364</v>
      </c>
      <c r="F75" s="12" t="s">
        <v>365</v>
      </c>
      <c r="G75" s="15">
        <v>150</v>
      </c>
      <c r="H75" s="16">
        <v>810</v>
      </c>
    </row>
    <row r="76" spans="1:8" ht="12.75">
      <c r="A76" s="27"/>
      <c r="B76" s="27"/>
      <c r="C76" s="27"/>
      <c r="D76" s="27"/>
      <c r="E76" s="12" t="s">
        <v>251</v>
      </c>
      <c r="F76" s="12" t="s">
        <v>366</v>
      </c>
      <c r="G76" s="15">
        <v>500</v>
      </c>
      <c r="H76" s="16">
        <v>5047.11</v>
      </c>
    </row>
    <row r="77" spans="1:8" ht="12.75">
      <c r="A77" s="27"/>
      <c r="B77" s="27"/>
      <c r="C77" s="27"/>
      <c r="D77" s="27"/>
      <c r="E77" s="12" t="s">
        <v>252</v>
      </c>
      <c r="F77" s="12" t="s">
        <v>367</v>
      </c>
      <c r="G77" s="15">
        <v>12</v>
      </c>
      <c r="H77" s="16">
        <v>123.11</v>
      </c>
    </row>
    <row r="78" spans="1:8" ht="12.75">
      <c r="A78" s="27"/>
      <c r="B78" s="27"/>
      <c r="C78" s="27"/>
      <c r="D78" s="27"/>
      <c r="E78" s="12" t="s">
        <v>253</v>
      </c>
      <c r="F78" s="12" t="s">
        <v>368</v>
      </c>
      <c r="G78" s="15">
        <v>5</v>
      </c>
      <c r="H78" s="16">
        <v>422.62</v>
      </c>
    </row>
    <row r="79" spans="1:8" ht="12.75">
      <c r="A79" s="27"/>
      <c r="B79" s="27"/>
      <c r="C79" s="27"/>
      <c r="D79" s="27"/>
      <c r="E79" s="12" t="s">
        <v>283</v>
      </c>
      <c r="F79" s="12" t="s">
        <v>369</v>
      </c>
      <c r="G79" s="15">
        <v>200</v>
      </c>
      <c r="H79" s="16">
        <v>6417.08</v>
      </c>
    </row>
    <row r="80" spans="1:8" ht="12.75">
      <c r="A80" s="27"/>
      <c r="B80" s="27"/>
      <c r="C80" s="27"/>
      <c r="D80" s="27"/>
      <c r="E80" s="12" t="s">
        <v>370</v>
      </c>
      <c r="F80" s="12" t="s">
        <v>371</v>
      </c>
      <c r="G80" s="15">
        <v>100</v>
      </c>
      <c r="H80" s="16">
        <v>5590.36</v>
      </c>
    </row>
    <row r="81" spans="1:8" ht="12.75">
      <c r="A81" s="27"/>
      <c r="B81" s="27"/>
      <c r="C81" s="27"/>
      <c r="D81" s="27"/>
      <c r="E81" s="12" t="s">
        <v>284</v>
      </c>
      <c r="F81" s="12" t="s">
        <v>372</v>
      </c>
      <c r="G81" s="15">
        <v>200</v>
      </c>
      <c r="H81" s="16">
        <v>3526</v>
      </c>
    </row>
    <row r="82" spans="1:8" ht="12.75">
      <c r="A82" s="27"/>
      <c r="B82" s="27"/>
      <c r="C82" s="27"/>
      <c r="D82" s="27"/>
      <c r="E82" s="12" t="s">
        <v>285</v>
      </c>
      <c r="F82" s="12" t="s">
        <v>373</v>
      </c>
      <c r="G82" s="15">
        <v>1.2</v>
      </c>
      <c r="H82" s="16">
        <v>1204.25</v>
      </c>
    </row>
    <row r="83" spans="1:8" ht="12.75">
      <c r="A83" s="27"/>
      <c r="B83" s="27"/>
      <c r="C83" s="27"/>
      <c r="D83" s="27"/>
      <c r="E83" s="12" t="s">
        <v>374</v>
      </c>
      <c r="F83" s="12" t="s">
        <v>375</v>
      </c>
      <c r="G83" s="15">
        <v>1</v>
      </c>
      <c r="H83" s="16">
        <v>198.5</v>
      </c>
    </row>
    <row r="84" spans="1:8" ht="12.75">
      <c r="A84" s="27"/>
      <c r="B84" s="27"/>
      <c r="C84" s="27"/>
      <c r="D84" s="27"/>
      <c r="E84" s="12" t="s">
        <v>376</v>
      </c>
      <c r="F84" s="12" t="s">
        <v>377</v>
      </c>
      <c r="G84" s="15">
        <v>100</v>
      </c>
      <c r="H84" s="16">
        <v>8060.91</v>
      </c>
    </row>
    <row r="85" spans="1:8" ht="12.75">
      <c r="A85" s="27"/>
      <c r="B85" s="27"/>
      <c r="C85" s="27"/>
      <c r="D85" s="27"/>
      <c r="E85" s="12" t="s">
        <v>286</v>
      </c>
      <c r="F85" s="12" t="s">
        <v>287</v>
      </c>
      <c r="G85" s="15">
        <v>150</v>
      </c>
      <c r="H85" s="16">
        <v>8125.5</v>
      </c>
    </row>
    <row r="86" spans="1:8" ht="12.75">
      <c r="A86" s="27"/>
      <c r="B86" s="27"/>
      <c r="C86" s="27"/>
      <c r="D86" s="27"/>
      <c r="E86" s="12" t="s">
        <v>288</v>
      </c>
      <c r="F86" s="12" t="s">
        <v>378</v>
      </c>
      <c r="G86" s="15">
        <v>6</v>
      </c>
      <c r="H86" s="16">
        <v>1673.59</v>
      </c>
    </row>
    <row r="87" spans="1:8" ht="12.75">
      <c r="A87" s="27"/>
      <c r="B87" s="27"/>
      <c r="C87" s="27"/>
      <c r="D87" s="27"/>
      <c r="E87" s="12" t="s">
        <v>379</v>
      </c>
      <c r="F87" s="12" t="s">
        <v>380</v>
      </c>
      <c r="G87" s="15">
        <v>5</v>
      </c>
      <c r="H87" s="16">
        <v>3585</v>
      </c>
    </row>
    <row r="88" spans="1:8" ht="12.75">
      <c r="A88" s="27"/>
      <c r="B88" s="27"/>
      <c r="C88" s="27"/>
      <c r="D88" s="27"/>
      <c r="E88" s="12" t="s">
        <v>381</v>
      </c>
      <c r="F88" s="12" t="s">
        <v>382</v>
      </c>
      <c r="G88" s="15">
        <v>10</v>
      </c>
      <c r="H88" s="16">
        <v>885.61</v>
      </c>
    </row>
    <row r="89" spans="1:8" ht="12.75">
      <c r="A89" s="27"/>
      <c r="B89" s="27"/>
      <c r="C89" s="27"/>
      <c r="D89" s="27"/>
      <c r="E89" s="12" t="s">
        <v>383</v>
      </c>
      <c r="F89" s="12" t="s">
        <v>384</v>
      </c>
      <c r="G89" s="15">
        <v>1</v>
      </c>
      <c r="H89" s="16">
        <v>92.71</v>
      </c>
    </row>
    <row r="90" spans="1:8" ht="12.75">
      <c r="A90" s="27"/>
      <c r="B90" s="27"/>
      <c r="C90" s="27"/>
      <c r="D90" s="27"/>
      <c r="E90" s="12" t="s">
        <v>385</v>
      </c>
      <c r="F90" s="12" t="s">
        <v>386</v>
      </c>
      <c r="G90" s="15">
        <v>1</v>
      </c>
      <c r="H90" s="16">
        <v>29.93</v>
      </c>
    </row>
    <row r="91" spans="1:8" ht="12.75">
      <c r="A91" s="27"/>
      <c r="B91" s="27"/>
      <c r="C91" s="27"/>
      <c r="D91" s="27"/>
      <c r="E91" s="12" t="s">
        <v>262</v>
      </c>
      <c r="F91" s="12" t="s">
        <v>387</v>
      </c>
      <c r="G91" s="15">
        <v>176</v>
      </c>
      <c r="H91" s="16">
        <v>8961.53</v>
      </c>
    </row>
    <row r="92" spans="1:8" ht="12.75">
      <c r="A92" s="27"/>
      <c r="B92" s="27"/>
      <c r="C92" s="27"/>
      <c r="D92" s="27"/>
      <c r="E92" s="12" t="s">
        <v>388</v>
      </c>
      <c r="F92" s="12" t="s">
        <v>389</v>
      </c>
      <c r="G92" s="15">
        <v>2</v>
      </c>
      <c r="H92" s="16">
        <v>250.21</v>
      </c>
    </row>
    <row r="93" spans="1:8" ht="12.75">
      <c r="A93" s="27"/>
      <c r="B93" s="27"/>
      <c r="C93" s="27"/>
      <c r="D93" s="27"/>
      <c r="E93" s="12" t="s">
        <v>390</v>
      </c>
      <c r="F93" s="12" t="s">
        <v>391</v>
      </c>
      <c r="G93" s="15">
        <v>200</v>
      </c>
      <c r="H93" s="16">
        <v>40170</v>
      </c>
    </row>
    <row r="94" spans="1:8" ht="12.75">
      <c r="A94" s="27"/>
      <c r="B94" s="27"/>
      <c r="C94" s="27"/>
      <c r="D94" s="27"/>
      <c r="E94" s="12" t="s">
        <v>392</v>
      </c>
      <c r="F94" s="12" t="s">
        <v>393</v>
      </c>
      <c r="G94" s="15">
        <v>15</v>
      </c>
      <c r="H94" s="16">
        <v>2940</v>
      </c>
    </row>
    <row r="95" spans="1:8" ht="12.75">
      <c r="A95" s="27"/>
      <c r="B95" s="27"/>
      <c r="C95" s="12" t="s">
        <v>195</v>
      </c>
      <c r="D95" s="12" t="s">
        <v>135</v>
      </c>
      <c r="E95" s="12" t="s">
        <v>289</v>
      </c>
      <c r="F95" s="12" t="s">
        <v>394</v>
      </c>
      <c r="G95" s="15">
        <v>10</v>
      </c>
      <c r="H95" s="16">
        <v>1771.5</v>
      </c>
    </row>
    <row r="96" spans="1:8" ht="12.75">
      <c r="A96" s="27"/>
      <c r="B96" s="27"/>
      <c r="C96" s="27"/>
      <c r="D96" s="27"/>
      <c r="E96" s="12" t="s">
        <v>302</v>
      </c>
      <c r="F96" s="12" t="s">
        <v>395</v>
      </c>
      <c r="G96" s="15">
        <v>3</v>
      </c>
      <c r="H96" s="16">
        <v>656.05</v>
      </c>
    </row>
    <row r="97" spans="1:8" ht="12.75">
      <c r="A97" s="27"/>
      <c r="B97" s="27"/>
      <c r="C97" s="27"/>
      <c r="D97" s="27"/>
      <c r="E97" s="12" t="s">
        <v>300</v>
      </c>
      <c r="F97" s="12" t="s">
        <v>396</v>
      </c>
      <c r="G97" s="15">
        <v>3</v>
      </c>
      <c r="H97" s="16">
        <v>3374.16</v>
      </c>
    </row>
    <row r="98" spans="1:8" ht="12.75">
      <c r="A98" s="27"/>
      <c r="B98" s="27"/>
      <c r="C98" s="27"/>
      <c r="D98" s="27"/>
      <c r="E98" s="12" t="s">
        <v>290</v>
      </c>
      <c r="F98" s="12" t="s">
        <v>397</v>
      </c>
      <c r="G98" s="15">
        <v>33</v>
      </c>
      <c r="H98" s="16">
        <v>37204.840000000004</v>
      </c>
    </row>
    <row r="99" spans="1:8" ht="12.75">
      <c r="A99" s="27"/>
      <c r="B99" s="27"/>
      <c r="C99" s="27"/>
      <c r="D99" s="27"/>
      <c r="E99" s="12" t="s">
        <v>398</v>
      </c>
      <c r="F99" s="12" t="s">
        <v>399</v>
      </c>
      <c r="G99" s="15">
        <v>3</v>
      </c>
      <c r="H99" s="16">
        <v>5298.8</v>
      </c>
    </row>
    <row r="100" spans="1:8" ht="12.75">
      <c r="A100" s="27"/>
      <c r="B100" s="27"/>
      <c r="C100" s="27"/>
      <c r="D100" s="27"/>
      <c r="E100" s="12" t="s">
        <v>276</v>
      </c>
      <c r="F100" s="12" t="s">
        <v>400</v>
      </c>
      <c r="G100" s="15">
        <v>2</v>
      </c>
      <c r="H100" s="16">
        <v>3051.81</v>
      </c>
    </row>
    <row r="101" spans="1:8" ht="12.75">
      <c r="A101" s="27"/>
      <c r="B101" s="27"/>
      <c r="C101" s="27"/>
      <c r="D101" s="27"/>
      <c r="E101" s="12" t="s">
        <v>401</v>
      </c>
      <c r="F101" s="12" t="s">
        <v>402</v>
      </c>
      <c r="G101" s="15">
        <v>7</v>
      </c>
      <c r="H101" s="16">
        <v>3150</v>
      </c>
    </row>
    <row r="102" spans="1:8" ht="12.75">
      <c r="A102" s="27"/>
      <c r="B102" s="27"/>
      <c r="C102" s="27"/>
      <c r="D102" s="27"/>
      <c r="E102" s="12" t="s">
        <v>277</v>
      </c>
      <c r="F102" s="12" t="s">
        <v>403</v>
      </c>
      <c r="G102" s="15">
        <v>3</v>
      </c>
      <c r="H102" s="16">
        <v>175.38</v>
      </c>
    </row>
    <row r="103" spans="1:8" ht="12.75">
      <c r="A103" s="27"/>
      <c r="B103" s="27"/>
      <c r="C103" s="27"/>
      <c r="D103" s="27"/>
      <c r="E103" s="12" t="s">
        <v>291</v>
      </c>
      <c r="F103" s="12" t="s">
        <v>404</v>
      </c>
      <c r="G103" s="15">
        <v>5</v>
      </c>
      <c r="H103" s="16">
        <v>765.92</v>
      </c>
    </row>
    <row r="104" spans="1:8" ht="12.75">
      <c r="A104" s="27"/>
      <c r="B104" s="27"/>
      <c r="C104" s="27"/>
      <c r="D104" s="27"/>
      <c r="E104" s="12" t="s">
        <v>405</v>
      </c>
      <c r="F104" s="12" t="s">
        <v>406</v>
      </c>
      <c r="G104" s="15">
        <v>3</v>
      </c>
      <c r="H104" s="16">
        <v>6300</v>
      </c>
    </row>
    <row r="105" spans="1:8" ht="12.75">
      <c r="A105" s="27"/>
      <c r="B105" s="27"/>
      <c r="C105" s="27"/>
      <c r="D105" s="27"/>
      <c r="E105" s="12" t="s">
        <v>407</v>
      </c>
      <c r="F105" s="12" t="s">
        <v>408</v>
      </c>
      <c r="G105" s="15">
        <v>40</v>
      </c>
      <c r="H105" s="16">
        <v>365.33</v>
      </c>
    </row>
    <row r="106" spans="1:8" ht="12.75">
      <c r="A106" s="27"/>
      <c r="B106" s="27"/>
      <c r="C106" s="27"/>
      <c r="D106" s="27"/>
      <c r="E106" s="12" t="s">
        <v>243</v>
      </c>
      <c r="F106" s="12" t="s">
        <v>409</v>
      </c>
      <c r="G106" s="15">
        <v>80</v>
      </c>
      <c r="H106" s="16">
        <v>350.68</v>
      </c>
    </row>
    <row r="107" spans="1:8" ht="12.75">
      <c r="A107" s="27"/>
      <c r="B107" s="27"/>
      <c r="C107" s="27"/>
      <c r="D107" s="27"/>
      <c r="E107" s="12" t="s">
        <v>292</v>
      </c>
      <c r="F107" s="12" t="s">
        <v>293</v>
      </c>
      <c r="G107" s="15">
        <v>10</v>
      </c>
      <c r="H107" s="16">
        <v>265.22</v>
      </c>
    </row>
    <row r="108" spans="1:8" ht="12.75">
      <c r="A108" s="27"/>
      <c r="B108" s="27"/>
      <c r="C108" s="27"/>
      <c r="D108" s="27"/>
      <c r="E108" s="12" t="s">
        <v>244</v>
      </c>
      <c r="F108" s="12" t="s">
        <v>410</v>
      </c>
      <c r="G108" s="15">
        <v>100</v>
      </c>
      <c r="H108" s="16">
        <v>958.34</v>
      </c>
    </row>
    <row r="109" spans="1:8" ht="12.75">
      <c r="A109" s="27"/>
      <c r="B109" s="27"/>
      <c r="C109" s="27"/>
      <c r="D109" s="27"/>
      <c r="E109" s="12" t="s">
        <v>245</v>
      </c>
      <c r="F109" s="12" t="s">
        <v>246</v>
      </c>
      <c r="G109" s="15">
        <v>30</v>
      </c>
      <c r="H109" s="16">
        <v>711.1800000000001</v>
      </c>
    </row>
    <row r="110" spans="1:8" ht="12.75">
      <c r="A110" s="27"/>
      <c r="B110" s="27"/>
      <c r="C110" s="27"/>
      <c r="D110" s="27"/>
      <c r="E110" s="12" t="s">
        <v>254</v>
      </c>
      <c r="F110" s="12" t="s">
        <v>411</v>
      </c>
      <c r="G110" s="15">
        <v>20</v>
      </c>
      <c r="H110" s="16">
        <v>1816.08</v>
      </c>
    </row>
    <row r="111" spans="1:8" ht="12.75">
      <c r="A111" s="27"/>
      <c r="B111" s="27"/>
      <c r="C111" s="27"/>
      <c r="D111" s="27"/>
      <c r="E111" s="12" t="s">
        <v>294</v>
      </c>
      <c r="F111" s="12" t="s">
        <v>412</v>
      </c>
      <c r="G111" s="15">
        <v>2</v>
      </c>
      <c r="H111" s="16">
        <v>43.02</v>
      </c>
    </row>
    <row r="112" spans="1:8" ht="12.75">
      <c r="A112" s="27"/>
      <c r="B112" s="27"/>
      <c r="C112" s="27"/>
      <c r="D112" s="27"/>
      <c r="E112" s="12" t="s">
        <v>295</v>
      </c>
      <c r="F112" s="12" t="s">
        <v>413</v>
      </c>
      <c r="G112" s="15">
        <v>6</v>
      </c>
      <c r="H112" s="16">
        <v>5475</v>
      </c>
    </row>
    <row r="113" spans="1:8" ht="12.75">
      <c r="A113" s="27"/>
      <c r="B113" s="27"/>
      <c r="C113" s="27"/>
      <c r="D113" s="27"/>
      <c r="E113" s="12" t="s">
        <v>414</v>
      </c>
      <c r="F113" s="12" t="s">
        <v>415</v>
      </c>
      <c r="G113" s="15">
        <v>10</v>
      </c>
      <c r="H113" s="16">
        <v>67308.35</v>
      </c>
    </row>
    <row r="114" spans="1:8" ht="12.75">
      <c r="A114" s="27"/>
      <c r="B114" s="27"/>
      <c r="C114" s="27"/>
      <c r="D114" s="27"/>
      <c r="E114" s="12" t="s">
        <v>296</v>
      </c>
      <c r="F114" s="12" t="s">
        <v>297</v>
      </c>
      <c r="G114" s="15">
        <v>25</v>
      </c>
      <c r="H114" s="16">
        <v>11500</v>
      </c>
    </row>
    <row r="115" spans="1:8" ht="12.75">
      <c r="A115" s="27"/>
      <c r="B115" s="27"/>
      <c r="C115" s="27"/>
      <c r="D115" s="27"/>
      <c r="E115" s="12" t="s">
        <v>416</v>
      </c>
      <c r="F115" s="12" t="s">
        <v>417</v>
      </c>
      <c r="G115" s="15">
        <v>1</v>
      </c>
      <c r="H115" s="16">
        <v>8380.9</v>
      </c>
    </row>
    <row r="116" spans="1:8" ht="12.75">
      <c r="A116" s="27"/>
      <c r="B116" s="27"/>
      <c r="C116" s="27"/>
      <c r="D116" s="27"/>
      <c r="E116" s="12" t="s">
        <v>418</v>
      </c>
      <c r="F116" s="12" t="s">
        <v>419</v>
      </c>
      <c r="G116" s="15">
        <v>1</v>
      </c>
      <c r="H116" s="16">
        <v>41579</v>
      </c>
    </row>
    <row r="117" spans="1:8" ht="12.75">
      <c r="A117" s="27"/>
      <c r="B117" s="27"/>
      <c r="C117" s="27"/>
      <c r="D117" s="27"/>
      <c r="E117" s="12" t="s">
        <v>420</v>
      </c>
      <c r="F117" s="12" t="s">
        <v>421</v>
      </c>
      <c r="G117" s="15">
        <v>21</v>
      </c>
      <c r="H117" s="16">
        <v>20580</v>
      </c>
    </row>
    <row r="118" spans="1:8" ht="12.75">
      <c r="A118" s="27"/>
      <c r="B118" s="27"/>
      <c r="C118" s="27"/>
      <c r="D118" s="27"/>
      <c r="E118" s="12" t="s">
        <v>422</v>
      </c>
      <c r="F118" s="12" t="s">
        <v>423</v>
      </c>
      <c r="G118" s="15">
        <v>15</v>
      </c>
      <c r="H118" s="16">
        <v>2535</v>
      </c>
    </row>
    <row r="119" spans="1:8" ht="12.75">
      <c r="A119" s="27"/>
      <c r="B119" s="27"/>
      <c r="C119" s="27"/>
      <c r="D119" s="27"/>
      <c r="E119" s="12" t="s">
        <v>298</v>
      </c>
      <c r="F119" s="12" t="s">
        <v>424</v>
      </c>
      <c r="G119" s="15">
        <v>400</v>
      </c>
      <c r="H119" s="16">
        <v>2414.46</v>
      </c>
    </row>
    <row r="120" spans="1:8" ht="12.75">
      <c r="A120" s="27"/>
      <c r="B120" s="27"/>
      <c r="C120" s="27"/>
      <c r="D120" s="27"/>
      <c r="E120" s="12" t="s">
        <v>425</v>
      </c>
      <c r="F120" s="12" t="s">
        <v>426</v>
      </c>
      <c r="G120" s="15">
        <v>5</v>
      </c>
      <c r="H120" s="16">
        <v>1603.83</v>
      </c>
    </row>
    <row r="121" spans="1:8" ht="12.75">
      <c r="A121" s="27"/>
      <c r="B121" s="27"/>
      <c r="C121" s="27"/>
      <c r="D121" s="27"/>
      <c r="E121" s="12" t="s">
        <v>427</v>
      </c>
      <c r="F121" s="12" t="s">
        <v>428</v>
      </c>
      <c r="G121" s="15">
        <v>240</v>
      </c>
      <c r="H121" s="16">
        <v>47633.72</v>
      </c>
    </row>
    <row r="122" spans="1:8" ht="12.75">
      <c r="A122" s="27"/>
      <c r="B122" s="27"/>
      <c r="C122" s="27"/>
      <c r="D122" s="27"/>
      <c r="E122" s="12" t="s">
        <v>429</v>
      </c>
      <c r="F122" s="12" t="s">
        <v>430</v>
      </c>
      <c r="G122" s="15">
        <v>1</v>
      </c>
      <c r="H122" s="16">
        <v>8400</v>
      </c>
    </row>
    <row r="123" spans="1:8" ht="12.75">
      <c r="A123" s="27"/>
      <c r="B123" s="27"/>
      <c r="C123" s="27"/>
      <c r="D123" s="27"/>
      <c r="E123" s="12" t="s">
        <v>431</v>
      </c>
      <c r="F123" s="12" t="s">
        <v>432</v>
      </c>
      <c r="G123" s="15">
        <v>10</v>
      </c>
      <c r="H123" s="16">
        <v>11640</v>
      </c>
    </row>
    <row r="124" spans="1:8" ht="12.75">
      <c r="A124" s="27"/>
      <c r="B124" s="27"/>
      <c r="C124" s="27"/>
      <c r="D124" s="27"/>
      <c r="E124" s="12" t="s">
        <v>433</v>
      </c>
      <c r="F124" s="12" t="s">
        <v>434</v>
      </c>
      <c r="G124" s="15">
        <v>187</v>
      </c>
      <c r="H124" s="16">
        <v>3261.6</v>
      </c>
    </row>
    <row r="125" spans="1:8" ht="12.75">
      <c r="A125" s="27"/>
      <c r="B125" s="27"/>
      <c r="C125" s="27"/>
      <c r="D125" s="27"/>
      <c r="E125" s="12" t="s">
        <v>435</v>
      </c>
      <c r="F125" s="12" t="s">
        <v>436</v>
      </c>
      <c r="G125" s="15">
        <v>2</v>
      </c>
      <c r="H125" s="16">
        <v>7000</v>
      </c>
    </row>
    <row r="126" spans="1:8" ht="12.75">
      <c r="A126" s="27"/>
      <c r="B126" s="27"/>
      <c r="C126" s="27"/>
      <c r="D126" s="27"/>
      <c r="E126" s="12" t="s">
        <v>437</v>
      </c>
      <c r="F126" s="12" t="s">
        <v>438</v>
      </c>
      <c r="G126" s="15">
        <v>1</v>
      </c>
      <c r="H126" s="16">
        <v>732.36</v>
      </c>
    </row>
    <row r="127" spans="1:8" ht="12.75">
      <c r="A127" s="27"/>
      <c r="B127" s="27"/>
      <c r="C127" s="27"/>
      <c r="D127" s="27"/>
      <c r="E127" s="12" t="s">
        <v>439</v>
      </c>
      <c r="F127" s="12" t="s">
        <v>440</v>
      </c>
      <c r="G127" s="15">
        <v>3</v>
      </c>
      <c r="H127" s="16">
        <v>5308.33</v>
      </c>
    </row>
    <row r="128" spans="1:8" ht="12.75">
      <c r="A128" s="27"/>
      <c r="B128" s="27"/>
      <c r="C128" s="27"/>
      <c r="D128" s="27"/>
      <c r="E128" s="12" t="s">
        <v>441</v>
      </c>
      <c r="F128" s="12" t="s">
        <v>442</v>
      </c>
      <c r="G128" s="15">
        <v>4</v>
      </c>
      <c r="H128" s="16">
        <v>7876</v>
      </c>
    </row>
    <row r="129" spans="1:8" ht="12.75">
      <c r="A129" s="27"/>
      <c r="B129" s="27"/>
      <c r="C129" s="27"/>
      <c r="D129" s="27"/>
      <c r="E129" s="12" t="s">
        <v>443</v>
      </c>
      <c r="F129" s="12" t="s">
        <v>444</v>
      </c>
      <c r="G129" s="15">
        <v>4</v>
      </c>
      <c r="H129" s="16">
        <v>7876</v>
      </c>
    </row>
    <row r="130" spans="1:8" ht="12.75">
      <c r="A130" s="27"/>
      <c r="B130" s="27"/>
      <c r="C130" s="27"/>
      <c r="D130" s="27"/>
      <c r="E130" s="12" t="s">
        <v>445</v>
      </c>
      <c r="F130" s="12" t="s">
        <v>446</v>
      </c>
      <c r="G130" s="15">
        <v>1</v>
      </c>
      <c r="H130" s="16">
        <v>33150</v>
      </c>
    </row>
    <row r="131" spans="1:8" ht="12.75">
      <c r="A131" s="27"/>
      <c r="B131" s="27"/>
      <c r="C131" s="27"/>
      <c r="D131" s="27"/>
      <c r="E131" s="12" t="s">
        <v>447</v>
      </c>
      <c r="F131" s="12" t="s">
        <v>448</v>
      </c>
      <c r="G131" s="15">
        <v>4</v>
      </c>
      <c r="H131" s="16">
        <v>1635.76</v>
      </c>
    </row>
    <row r="132" spans="1:8" ht="12.75">
      <c r="A132" s="27"/>
      <c r="B132" s="27"/>
      <c r="C132" s="27"/>
      <c r="D132" s="27"/>
      <c r="E132" s="12" t="s">
        <v>449</v>
      </c>
      <c r="F132" s="12" t="s">
        <v>450</v>
      </c>
      <c r="G132" s="15">
        <v>20</v>
      </c>
      <c r="H132" s="16">
        <v>17000</v>
      </c>
    </row>
    <row r="133" spans="1:8" ht="12.75">
      <c r="A133" s="27"/>
      <c r="B133" s="27"/>
      <c r="C133" s="27"/>
      <c r="D133" s="27"/>
      <c r="E133" s="12" t="s">
        <v>451</v>
      </c>
      <c r="F133" s="12" t="s">
        <v>452</v>
      </c>
      <c r="G133" s="15">
        <v>2</v>
      </c>
      <c r="H133" s="16">
        <v>4750</v>
      </c>
    </row>
    <row r="134" spans="1:8" ht="12.75">
      <c r="A134" s="27"/>
      <c r="B134" s="27"/>
      <c r="C134" s="27"/>
      <c r="D134" s="27"/>
      <c r="E134" s="12" t="s">
        <v>453</v>
      </c>
      <c r="F134" s="12" t="s">
        <v>454</v>
      </c>
      <c r="G134" s="15">
        <v>2</v>
      </c>
      <c r="H134" s="16">
        <v>1166.67</v>
      </c>
    </row>
    <row r="135" spans="1:8" ht="12.75">
      <c r="A135" s="27"/>
      <c r="B135" s="27"/>
      <c r="C135" s="27"/>
      <c r="D135" s="27"/>
      <c r="E135" s="12" t="s">
        <v>455</v>
      </c>
      <c r="F135" s="12" t="s">
        <v>456</v>
      </c>
      <c r="G135" s="15">
        <v>5</v>
      </c>
      <c r="H135" s="16">
        <v>22000</v>
      </c>
    </row>
    <row r="136" spans="1:8" ht="12.75">
      <c r="A136" s="27"/>
      <c r="B136" s="27"/>
      <c r="C136" s="27"/>
      <c r="D136" s="27"/>
      <c r="E136" s="12" t="s">
        <v>457</v>
      </c>
      <c r="F136" s="12" t="s">
        <v>458</v>
      </c>
      <c r="G136" s="15">
        <v>4</v>
      </c>
      <c r="H136" s="16">
        <v>10833.32</v>
      </c>
    </row>
    <row r="137" spans="1:8" ht="12.75">
      <c r="A137" s="27"/>
      <c r="B137" s="27"/>
      <c r="C137" s="12" t="s">
        <v>196</v>
      </c>
      <c r="D137" s="12" t="s">
        <v>143</v>
      </c>
      <c r="E137" s="12" t="s">
        <v>247</v>
      </c>
      <c r="F137" s="12" t="s">
        <v>459</v>
      </c>
      <c r="G137" s="15">
        <v>20</v>
      </c>
      <c r="H137" s="16">
        <v>979.05</v>
      </c>
    </row>
    <row r="138" spans="1:8" ht="12.75">
      <c r="A138" s="27"/>
      <c r="B138" s="27"/>
      <c r="C138" s="12" t="s">
        <v>238</v>
      </c>
      <c r="D138" s="12" t="s">
        <v>137</v>
      </c>
      <c r="E138" s="12" t="s">
        <v>460</v>
      </c>
      <c r="F138" s="12" t="s">
        <v>461</v>
      </c>
      <c r="G138" s="15">
        <v>1</v>
      </c>
      <c r="H138" s="16">
        <v>2045.52</v>
      </c>
    </row>
    <row r="139" spans="1:8" ht="12.75">
      <c r="A139" s="27"/>
      <c r="B139" s="27"/>
      <c r="C139" s="27"/>
      <c r="D139" s="27"/>
      <c r="E139" s="12" t="s">
        <v>462</v>
      </c>
      <c r="F139" s="12" t="s">
        <v>463</v>
      </c>
      <c r="G139" s="15">
        <v>2</v>
      </c>
      <c r="H139" s="16">
        <v>26500</v>
      </c>
    </row>
    <row r="140" spans="1:8" ht="12.75">
      <c r="A140" s="27"/>
      <c r="B140" s="27"/>
      <c r="C140" s="12" t="s">
        <v>197</v>
      </c>
      <c r="D140" s="12" t="s">
        <v>140</v>
      </c>
      <c r="E140" s="12" t="s">
        <v>248</v>
      </c>
      <c r="F140" s="12" t="s">
        <v>464</v>
      </c>
      <c r="G140" s="15">
        <v>100</v>
      </c>
      <c r="H140" s="16">
        <v>587.5</v>
      </c>
    </row>
    <row r="141" spans="1:8" ht="12.75">
      <c r="A141" s="27"/>
      <c r="B141" s="27"/>
      <c r="C141" s="12" t="s">
        <v>199</v>
      </c>
      <c r="D141" s="12" t="s">
        <v>136</v>
      </c>
      <c r="E141" s="12" t="s">
        <v>242</v>
      </c>
      <c r="F141" s="12"/>
      <c r="G141" s="15">
        <v>0</v>
      </c>
      <c r="H141" s="16">
        <v>15519673.679999992</v>
      </c>
    </row>
    <row r="142" spans="1:8" ht="12.75">
      <c r="A142" s="27"/>
      <c r="B142" s="27"/>
      <c r="C142" s="12" t="s">
        <v>200</v>
      </c>
      <c r="D142" s="12" t="s">
        <v>152</v>
      </c>
      <c r="E142" s="12" t="s">
        <v>242</v>
      </c>
      <c r="F142" s="12"/>
      <c r="G142" s="15">
        <v>0</v>
      </c>
      <c r="H142" s="16">
        <v>203633.14</v>
      </c>
    </row>
    <row r="143" spans="1:8" ht="12.75">
      <c r="A143" s="27"/>
      <c r="B143" s="27"/>
      <c r="C143" s="12" t="s">
        <v>236</v>
      </c>
      <c r="D143" s="12" t="s">
        <v>324</v>
      </c>
      <c r="E143" s="12" t="s">
        <v>242</v>
      </c>
      <c r="F143" s="12"/>
      <c r="G143" s="15">
        <v>0</v>
      </c>
      <c r="H143" s="16">
        <v>1607586.97</v>
      </c>
    </row>
    <row r="144" spans="1:8" ht="12.75">
      <c r="A144" s="27"/>
      <c r="B144" s="27"/>
      <c r="C144" s="12" t="s">
        <v>201</v>
      </c>
      <c r="D144" s="12" t="s">
        <v>237</v>
      </c>
      <c r="E144" s="12" t="s">
        <v>242</v>
      </c>
      <c r="F144" s="12"/>
      <c r="G144" s="15">
        <v>0</v>
      </c>
      <c r="H144" s="16">
        <v>9039.14</v>
      </c>
    </row>
    <row r="145" spans="1:8" ht="12.75">
      <c r="A145" s="27"/>
      <c r="B145" s="27"/>
      <c r="C145" s="12" t="s">
        <v>202</v>
      </c>
      <c r="D145" s="12" t="s">
        <v>155</v>
      </c>
      <c r="E145" s="12" t="s">
        <v>242</v>
      </c>
      <c r="F145" s="12"/>
      <c r="G145" s="15">
        <v>0</v>
      </c>
      <c r="H145" s="16">
        <v>629681.3999999999</v>
      </c>
    </row>
    <row r="146" spans="1:8" ht="12.75">
      <c r="A146" s="27"/>
      <c r="B146" s="27"/>
      <c r="C146" s="12" t="s">
        <v>325</v>
      </c>
      <c r="D146" s="12" t="s">
        <v>326</v>
      </c>
      <c r="E146" s="12" t="s">
        <v>242</v>
      </c>
      <c r="F146" s="12"/>
      <c r="G146" s="15">
        <v>0</v>
      </c>
      <c r="H146" s="16">
        <v>1454876.2700000003</v>
      </c>
    </row>
    <row r="147" spans="1:8" ht="12.75">
      <c r="A147" s="27"/>
      <c r="B147" s="27"/>
      <c r="C147" s="12" t="s">
        <v>327</v>
      </c>
      <c r="D147" s="12" t="s">
        <v>328</v>
      </c>
      <c r="E147" s="12" t="s">
        <v>242</v>
      </c>
      <c r="F147" s="12"/>
      <c r="G147" s="15">
        <v>0</v>
      </c>
      <c r="H147" s="16">
        <v>720661.65</v>
      </c>
    </row>
    <row r="148" spans="1:8" ht="12.75">
      <c r="A148" s="27"/>
      <c r="B148" s="27"/>
      <c r="C148" s="12" t="s">
        <v>329</v>
      </c>
      <c r="D148" s="12" t="s">
        <v>330</v>
      </c>
      <c r="E148" s="12" t="s">
        <v>242</v>
      </c>
      <c r="F148" s="12"/>
      <c r="G148" s="15">
        <v>0</v>
      </c>
      <c r="H148" s="16">
        <v>-2175537.92</v>
      </c>
    </row>
    <row r="149" spans="1:8" ht="12.75">
      <c r="A149" s="27"/>
      <c r="B149" s="27"/>
      <c r="C149" s="12" t="s">
        <v>203</v>
      </c>
      <c r="D149" s="12" t="s">
        <v>157</v>
      </c>
      <c r="E149" s="12" t="s">
        <v>242</v>
      </c>
      <c r="F149" s="12"/>
      <c r="G149" s="15">
        <v>0</v>
      </c>
      <c r="H149" s="16">
        <v>4631061.030000005</v>
      </c>
    </row>
    <row r="150" spans="1:8" ht="12.75">
      <c r="A150" s="27"/>
      <c r="B150" s="27"/>
      <c r="C150" s="12" t="s">
        <v>204</v>
      </c>
      <c r="D150" s="12" t="s">
        <v>158</v>
      </c>
      <c r="E150" s="12" t="s">
        <v>242</v>
      </c>
      <c r="F150" s="12"/>
      <c r="G150" s="15">
        <v>0</v>
      </c>
      <c r="H150" s="16">
        <v>59074.670000000006</v>
      </c>
    </row>
    <row r="151" spans="1:8" ht="12.75">
      <c r="A151" s="27"/>
      <c r="B151" s="27"/>
      <c r="C151" s="12" t="s">
        <v>205</v>
      </c>
      <c r="D151" s="12" t="s">
        <v>159</v>
      </c>
      <c r="E151" s="12" t="s">
        <v>242</v>
      </c>
      <c r="F151" s="12"/>
      <c r="G151" s="15">
        <v>0</v>
      </c>
      <c r="H151" s="16">
        <v>185586.61999999985</v>
      </c>
    </row>
    <row r="152" spans="1:8" ht="12.75">
      <c r="A152" s="27"/>
      <c r="B152" s="27"/>
      <c r="C152" s="12" t="s">
        <v>206</v>
      </c>
      <c r="D152" s="12" t="s">
        <v>331</v>
      </c>
      <c r="E152" s="12" t="s">
        <v>242</v>
      </c>
      <c r="F152" s="12"/>
      <c r="G152" s="15">
        <v>0</v>
      </c>
      <c r="H152" s="16">
        <v>499871.4799999999</v>
      </c>
    </row>
    <row r="153" spans="1:8" ht="12.75">
      <c r="A153" s="27"/>
      <c r="B153" s="27"/>
      <c r="C153" s="12" t="s">
        <v>207</v>
      </c>
      <c r="D153" s="12" t="s">
        <v>160</v>
      </c>
      <c r="E153" s="12" t="s">
        <v>242</v>
      </c>
      <c r="F153" s="12"/>
      <c r="G153" s="15">
        <v>0</v>
      </c>
      <c r="H153" s="16">
        <v>181823.06999999995</v>
      </c>
    </row>
    <row r="154" spans="1:8" ht="12.75">
      <c r="A154" s="27"/>
      <c r="B154" s="27"/>
      <c r="C154" s="12" t="s">
        <v>332</v>
      </c>
      <c r="D154" s="12" t="s">
        <v>333</v>
      </c>
      <c r="E154" s="12" t="s">
        <v>242</v>
      </c>
      <c r="F154" s="12"/>
      <c r="G154" s="15">
        <v>0</v>
      </c>
      <c r="H154" s="16">
        <v>455029.14</v>
      </c>
    </row>
    <row r="155" spans="1:8" ht="12.75">
      <c r="A155" s="27"/>
      <c r="B155" s="27"/>
      <c r="C155" s="12" t="s">
        <v>334</v>
      </c>
      <c r="D155" s="12" t="s">
        <v>335</v>
      </c>
      <c r="E155" s="12" t="s">
        <v>242</v>
      </c>
      <c r="F155" s="12"/>
      <c r="G155" s="15">
        <v>0</v>
      </c>
      <c r="H155" s="16">
        <v>225079.45</v>
      </c>
    </row>
    <row r="156" spans="1:8" ht="12.75">
      <c r="A156" s="27"/>
      <c r="B156" s="27"/>
      <c r="C156" s="12" t="s">
        <v>336</v>
      </c>
      <c r="D156" s="12" t="s">
        <v>337</v>
      </c>
      <c r="E156" s="12" t="s">
        <v>242</v>
      </c>
      <c r="F156" s="12"/>
      <c r="G156" s="15">
        <v>0</v>
      </c>
      <c r="H156" s="16">
        <v>-680108.59</v>
      </c>
    </row>
    <row r="157" spans="1:8" ht="12.75">
      <c r="A157" s="27"/>
      <c r="B157" s="27"/>
      <c r="C157" s="12" t="s">
        <v>208</v>
      </c>
      <c r="D157" s="12" t="s">
        <v>150</v>
      </c>
      <c r="E157" s="12" t="s">
        <v>242</v>
      </c>
      <c r="F157" s="12"/>
      <c r="G157" s="15">
        <v>0</v>
      </c>
      <c r="H157" s="16">
        <v>9000</v>
      </c>
    </row>
    <row r="158" spans="1:8" ht="12.75">
      <c r="A158" s="27"/>
      <c r="B158" s="27"/>
      <c r="C158" s="12" t="s">
        <v>209</v>
      </c>
      <c r="D158" s="12" t="s">
        <v>145</v>
      </c>
      <c r="E158" s="12" t="s">
        <v>242</v>
      </c>
      <c r="F158" s="12"/>
      <c r="G158" s="15">
        <v>0</v>
      </c>
      <c r="H158" s="16">
        <v>-2.561137080192566E-09</v>
      </c>
    </row>
    <row r="159" spans="1:8" ht="12.75">
      <c r="A159" s="27"/>
      <c r="B159" s="27"/>
      <c r="C159" s="12" t="s">
        <v>210</v>
      </c>
      <c r="D159" s="12" t="s">
        <v>146</v>
      </c>
      <c r="E159" s="12" t="s">
        <v>242</v>
      </c>
      <c r="F159" s="12"/>
      <c r="G159" s="15">
        <v>0</v>
      </c>
      <c r="H159" s="16">
        <v>11437226.489999998</v>
      </c>
    </row>
    <row r="160" spans="1:8" ht="12.75">
      <c r="A160" s="27"/>
      <c r="B160" s="27"/>
      <c r="C160" s="12" t="s">
        <v>211</v>
      </c>
      <c r="D160" s="12" t="s">
        <v>170</v>
      </c>
      <c r="E160" s="12" t="s">
        <v>242</v>
      </c>
      <c r="F160" s="12"/>
      <c r="G160" s="15">
        <v>0</v>
      </c>
      <c r="H160" s="16">
        <v>1690525.3200000005</v>
      </c>
    </row>
    <row r="161" spans="1:8" ht="12.75">
      <c r="A161" s="27"/>
      <c r="B161" s="27"/>
      <c r="C161" s="12" t="s">
        <v>212</v>
      </c>
      <c r="D161" s="12" t="s">
        <v>144</v>
      </c>
      <c r="E161" s="12" t="s">
        <v>242</v>
      </c>
      <c r="F161" s="12"/>
      <c r="G161" s="15">
        <v>0</v>
      </c>
      <c r="H161" s="16">
        <v>-1.8189894035458565E-11</v>
      </c>
    </row>
    <row r="162" spans="1:8" ht="12.75">
      <c r="A162" s="27"/>
      <c r="B162" s="27"/>
      <c r="C162" s="12" t="s">
        <v>213</v>
      </c>
      <c r="D162" s="12" t="s">
        <v>148</v>
      </c>
      <c r="E162" s="12" t="s">
        <v>242</v>
      </c>
      <c r="F162" s="12"/>
      <c r="G162" s="15">
        <v>0</v>
      </c>
      <c r="H162" s="16">
        <v>66250</v>
      </c>
    </row>
    <row r="163" spans="1:8" ht="12.75">
      <c r="A163" s="27"/>
      <c r="B163" s="27"/>
      <c r="C163" s="12" t="s">
        <v>214</v>
      </c>
      <c r="D163" s="12" t="s">
        <v>147</v>
      </c>
      <c r="E163" s="12" t="s">
        <v>242</v>
      </c>
      <c r="F163" s="12"/>
      <c r="G163" s="15">
        <v>0</v>
      </c>
      <c r="H163" s="16">
        <v>256564.17</v>
      </c>
    </row>
    <row r="164" spans="1:8" ht="12.75">
      <c r="A164" s="27"/>
      <c r="B164" s="27"/>
      <c r="C164" s="12" t="s">
        <v>215</v>
      </c>
      <c r="D164" s="12" t="s">
        <v>167</v>
      </c>
      <c r="E164" s="12" t="s">
        <v>242</v>
      </c>
      <c r="F164" s="12"/>
      <c r="G164" s="15">
        <v>0</v>
      </c>
      <c r="H164" s="16">
        <v>0</v>
      </c>
    </row>
    <row r="165" spans="1:8" ht="12.75">
      <c r="A165" s="27"/>
      <c r="B165" s="27"/>
      <c r="C165" s="12" t="s">
        <v>216</v>
      </c>
      <c r="D165" s="12" t="s">
        <v>169</v>
      </c>
      <c r="E165" s="12" t="s">
        <v>242</v>
      </c>
      <c r="F165" s="12"/>
      <c r="G165" s="15">
        <v>0</v>
      </c>
      <c r="H165" s="16">
        <v>27571794.41</v>
      </c>
    </row>
    <row r="166" spans="1:8" ht="12.75">
      <c r="A166" s="27"/>
      <c r="B166" s="27"/>
      <c r="C166" s="12" t="s">
        <v>217</v>
      </c>
      <c r="D166" s="12" t="s">
        <v>168</v>
      </c>
      <c r="E166" s="12" t="s">
        <v>242</v>
      </c>
      <c r="F166" s="12"/>
      <c r="G166" s="15">
        <v>0</v>
      </c>
      <c r="H166" s="16">
        <v>-27571794.41</v>
      </c>
    </row>
    <row r="167" spans="1:8" ht="12.75">
      <c r="A167" s="27"/>
      <c r="B167" s="27"/>
      <c r="C167" s="12" t="s">
        <v>218</v>
      </c>
      <c r="D167" s="12" t="s">
        <v>161</v>
      </c>
      <c r="E167" s="12" t="s">
        <v>242</v>
      </c>
      <c r="F167" s="12"/>
      <c r="G167" s="15">
        <v>84</v>
      </c>
      <c r="H167" s="16">
        <v>2451333.73</v>
      </c>
    </row>
    <row r="168" spans="1:8" ht="12.75">
      <c r="A168" s="27"/>
      <c r="B168" s="27"/>
      <c r="C168" s="12" t="s">
        <v>219</v>
      </c>
      <c r="D168" s="12" t="s">
        <v>149</v>
      </c>
      <c r="E168" s="12" t="s">
        <v>242</v>
      </c>
      <c r="F168" s="12"/>
      <c r="G168" s="15">
        <v>0</v>
      </c>
      <c r="H168" s="16">
        <v>426502.43999999994</v>
      </c>
    </row>
    <row r="169" spans="1:8" ht="12.75">
      <c r="A169" s="27"/>
      <c r="B169" s="27"/>
      <c r="C169" s="12" t="s">
        <v>220</v>
      </c>
      <c r="D169" s="12" t="s">
        <v>173</v>
      </c>
      <c r="E169" s="12" t="s">
        <v>242</v>
      </c>
      <c r="F169" s="12"/>
      <c r="G169" s="15">
        <v>0</v>
      </c>
      <c r="H169" s="16">
        <v>80871.63999999998</v>
      </c>
    </row>
    <row r="170" spans="1:8" ht="12.75">
      <c r="A170" s="27"/>
      <c r="B170" s="27"/>
      <c r="C170" s="29" t="s">
        <v>221</v>
      </c>
      <c r="D170" s="29" t="s">
        <v>177</v>
      </c>
      <c r="E170" s="29" t="s">
        <v>242</v>
      </c>
      <c r="F170" s="29"/>
      <c r="G170" s="30">
        <v>0</v>
      </c>
      <c r="H170" s="20">
        <v>5499972.559999999</v>
      </c>
    </row>
    <row r="171" spans="1:8" ht="12.75">
      <c r="A171" s="27"/>
      <c r="B171" s="27"/>
      <c r="C171" s="12" t="s">
        <v>465</v>
      </c>
      <c r="D171" s="12" t="s">
        <v>466</v>
      </c>
      <c r="E171" s="12" t="s">
        <v>242</v>
      </c>
      <c r="F171" s="12"/>
      <c r="G171" s="15">
        <v>0</v>
      </c>
      <c r="H171" s="16">
        <v>4200</v>
      </c>
    </row>
    <row r="172" spans="1:8" ht="12.75">
      <c r="A172" s="27"/>
      <c r="B172" s="27"/>
      <c r="C172" s="12" t="s">
        <v>467</v>
      </c>
      <c r="D172" s="12" t="s">
        <v>468</v>
      </c>
      <c r="E172" s="12" t="s">
        <v>242</v>
      </c>
      <c r="F172" s="12"/>
      <c r="G172" s="15">
        <v>0</v>
      </c>
      <c r="H172" s="16">
        <v>5100</v>
      </c>
    </row>
    <row r="173" spans="1:8" ht="12.75">
      <c r="A173" s="27"/>
      <c r="B173" s="27"/>
      <c r="C173" s="12" t="s">
        <v>469</v>
      </c>
      <c r="D173" s="12" t="s">
        <v>470</v>
      </c>
      <c r="E173" s="12" t="s">
        <v>242</v>
      </c>
      <c r="F173" s="12"/>
      <c r="G173" s="15">
        <v>0</v>
      </c>
      <c r="H173" s="16">
        <v>15496</v>
      </c>
    </row>
    <row r="174" spans="1:9" ht="12.75">
      <c r="A174" s="27"/>
      <c r="B174" s="27"/>
      <c r="C174" s="12" t="s">
        <v>255</v>
      </c>
      <c r="D174" s="12" t="s">
        <v>256</v>
      </c>
      <c r="E174" s="12" t="s">
        <v>242</v>
      </c>
      <c r="F174" s="12"/>
      <c r="G174" s="15">
        <v>0</v>
      </c>
      <c r="H174" s="16">
        <v>1563.9999999999998</v>
      </c>
      <c r="I174">
        <f>H174/1000</f>
        <v>1.5639999999999998</v>
      </c>
    </row>
    <row r="175" spans="1:8" ht="12.75">
      <c r="A175" s="27"/>
      <c r="B175" s="27"/>
      <c r="C175" s="12" t="s">
        <v>223</v>
      </c>
      <c r="D175" s="12" t="s">
        <v>224</v>
      </c>
      <c r="E175" s="12" t="s">
        <v>242</v>
      </c>
      <c r="F175" s="12"/>
      <c r="G175" s="15">
        <v>0</v>
      </c>
      <c r="H175" s="16">
        <v>7061780.7299999995</v>
      </c>
    </row>
    <row r="176" spans="1:8" ht="12.75">
      <c r="A176" s="27"/>
      <c r="B176" s="27"/>
      <c r="C176" s="12" t="s">
        <v>226</v>
      </c>
      <c r="D176" s="12" t="s">
        <v>139</v>
      </c>
      <c r="E176" s="12" t="s">
        <v>242</v>
      </c>
      <c r="F176" s="12"/>
      <c r="G176" s="15">
        <v>0</v>
      </c>
      <c r="H176" s="16">
        <v>606.72</v>
      </c>
    </row>
    <row r="177" spans="1:8" ht="12.75">
      <c r="A177" s="27"/>
      <c r="B177" s="27"/>
      <c r="C177" s="12" t="s">
        <v>227</v>
      </c>
      <c r="D177" s="12" t="s">
        <v>138</v>
      </c>
      <c r="E177" s="12" t="s">
        <v>242</v>
      </c>
      <c r="F177" s="12"/>
      <c r="G177" s="15">
        <v>0</v>
      </c>
      <c r="H177" s="16">
        <v>-6.2</v>
      </c>
    </row>
    <row r="178" spans="1:8" ht="12.75">
      <c r="A178" s="27"/>
      <c r="B178" s="27"/>
      <c r="C178" s="12" t="s">
        <v>471</v>
      </c>
      <c r="D178" s="12" t="s">
        <v>472</v>
      </c>
      <c r="E178" s="12" t="s">
        <v>242</v>
      </c>
      <c r="F178" s="12"/>
      <c r="G178" s="15">
        <v>0</v>
      </c>
      <c r="H178" s="16">
        <v>-0.08</v>
      </c>
    </row>
    <row r="179" spans="1:8" ht="12.75">
      <c r="A179" s="27"/>
      <c r="B179" s="27"/>
      <c r="C179" s="12" t="s">
        <v>228</v>
      </c>
      <c r="D179" s="12" t="s">
        <v>156</v>
      </c>
      <c r="E179" s="12" t="s">
        <v>242</v>
      </c>
      <c r="F179" s="12"/>
      <c r="G179" s="15">
        <v>1200</v>
      </c>
      <c r="H179" s="16">
        <v>13708.550000000001</v>
      </c>
    </row>
    <row r="180" spans="1:8" ht="12.75">
      <c r="A180" s="27"/>
      <c r="B180" s="27"/>
      <c r="C180" s="12" t="s">
        <v>229</v>
      </c>
      <c r="D180" s="12" t="s">
        <v>154</v>
      </c>
      <c r="E180" s="12" t="s">
        <v>242</v>
      </c>
      <c r="F180" s="12"/>
      <c r="G180" s="15">
        <v>1200</v>
      </c>
      <c r="H180" s="16">
        <v>2837903.3100000005</v>
      </c>
    </row>
    <row r="181" spans="1:9" ht="12.75">
      <c r="A181" s="27"/>
      <c r="B181" s="27"/>
      <c r="C181" s="12" t="s">
        <v>230</v>
      </c>
      <c r="D181" s="12" t="s">
        <v>153</v>
      </c>
      <c r="E181" s="12" t="s">
        <v>242</v>
      </c>
      <c r="F181" s="12"/>
      <c r="G181" s="15">
        <v>1200</v>
      </c>
      <c r="H181" s="16">
        <v>136731.01</v>
      </c>
      <c r="I181">
        <f>H181/1000</f>
        <v>136.73101</v>
      </c>
    </row>
    <row r="182" spans="1:8" ht="12.75">
      <c r="A182" s="27"/>
      <c r="B182" s="27"/>
      <c r="C182" s="12" t="s">
        <v>231</v>
      </c>
      <c r="D182" s="12" t="s">
        <v>171</v>
      </c>
      <c r="E182" s="12" t="s">
        <v>242</v>
      </c>
      <c r="F182" s="12"/>
      <c r="G182" s="15">
        <v>15519673.680000003</v>
      </c>
      <c r="H182" s="16">
        <v>17503832</v>
      </c>
    </row>
    <row r="183" spans="1:8" ht="12.75">
      <c r="A183" s="27"/>
      <c r="B183" s="27"/>
      <c r="C183" s="12" t="s">
        <v>232</v>
      </c>
      <c r="D183" s="12" t="s">
        <v>172</v>
      </c>
      <c r="E183" s="12" t="s">
        <v>242</v>
      </c>
      <c r="F183" s="12"/>
      <c r="G183" s="15">
        <v>9.1</v>
      </c>
      <c r="H183" s="16">
        <v>49452.219999999994</v>
      </c>
    </row>
    <row r="184" spans="1:8" ht="12.75">
      <c r="A184" s="27"/>
      <c r="B184" s="27"/>
      <c r="C184" s="29" t="s">
        <v>239</v>
      </c>
      <c r="D184" s="29" t="s">
        <v>178</v>
      </c>
      <c r="E184" s="29" t="s">
        <v>242</v>
      </c>
      <c r="F184" s="29"/>
      <c r="G184" s="30">
        <v>319050.9820000001</v>
      </c>
      <c r="H184" s="20">
        <v>64741094.18999999</v>
      </c>
    </row>
    <row r="185" spans="1:8" ht="12.75">
      <c r="A185" s="27"/>
      <c r="B185" s="27"/>
      <c r="C185" s="12" t="s">
        <v>233</v>
      </c>
      <c r="D185" s="12" t="s">
        <v>163</v>
      </c>
      <c r="E185" s="12" t="s">
        <v>242</v>
      </c>
      <c r="F185" s="12"/>
      <c r="G185" s="15">
        <v>88.80000000000001</v>
      </c>
      <c r="H185" s="16">
        <v>38688.81</v>
      </c>
    </row>
    <row r="186" spans="1:8" ht="12.75">
      <c r="A186" s="27"/>
      <c r="B186" s="27"/>
      <c r="C186" s="12" t="s">
        <v>473</v>
      </c>
      <c r="D186" s="12" t="s">
        <v>474</v>
      </c>
      <c r="E186" s="12" t="s">
        <v>242</v>
      </c>
      <c r="F186" s="12"/>
      <c r="G186" s="15">
        <v>42</v>
      </c>
      <c r="H186" s="16">
        <v>7296.749999999999</v>
      </c>
    </row>
    <row r="187" spans="1:8" ht="12.75">
      <c r="A187" s="27"/>
      <c r="B187" s="27"/>
      <c r="C187" s="12" t="s">
        <v>234</v>
      </c>
      <c r="D187" s="12" t="s">
        <v>164</v>
      </c>
      <c r="E187" s="12" t="s">
        <v>242</v>
      </c>
      <c r="F187" s="12"/>
      <c r="G187" s="15">
        <v>88.80000000000001</v>
      </c>
      <c r="H187" s="16">
        <v>267997.0299999999</v>
      </c>
    </row>
    <row r="188" spans="1:8" ht="12.75">
      <c r="A188" s="27"/>
      <c r="B188" s="12" t="s">
        <v>475</v>
      </c>
      <c r="C188" s="13"/>
      <c r="D188" s="13"/>
      <c r="E188" s="13"/>
      <c r="F188" s="13"/>
      <c r="G188" s="15">
        <v>15848500.562000005</v>
      </c>
      <c r="H188" s="16">
        <v>138859876.71999997</v>
      </c>
    </row>
    <row r="189" spans="1:8" ht="12.75">
      <c r="A189" s="12" t="s">
        <v>179</v>
      </c>
      <c r="B189" s="13"/>
      <c r="C189" s="13"/>
      <c r="D189" s="13"/>
      <c r="E189" s="13"/>
      <c r="F189" s="13"/>
      <c r="G189" s="15">
        <v>15848500.562000005</v>
      </c>
      <c r="H189" s="16">
        <v>138859876.71999997</v>
      </c>
    </row>
    <row r="190" spans="1:8" ht="12.75">
      <c r="A190" s="17" t="s">
        <v>235</v>
      </c>
      <c r="B190" s="28"/>
      <c r="C190" s="28"/>
      <c r="D190" s="28"/>
      <c r="E190" s="28"/>
      <c r="F190" s="28"/>
      <c r="G190" s="18">
        <v>22542845.319000006</v>
      </c>
      <c r="H190" s="19">
        <v>205841298</v>
      </c>
    </row>
    <row r="191" spans="8:9" ht="12.75">
      <c r="H191" s="11">
        <f>SUM(H188,H55)-SUM(H12:H14,H184,H170)</f>
        <v>135981353.78999996</v>
      </c>
      <c r="I191" s="11">
        <f>SUM(I4:I189)</f>
        <v>135981.35379</v>
      </c>
    </row>
    <row r="192" spans="7:9" ht="12.75">
      <c r="G192" t="s">
        <v>308</v>
      </c>
      <c r="H192" s="32">
        <f>H191*E198</f>
        <v>6307232.08164399</v>
      </c>
      <c r="I192" s="11">
        <f>H192/1000</f>
        <v>6307.232081643991</v>
      </c>
    </row>
    <row r="193" spans="7:9" ht="12.75">
      <c r="G193" t="s">
        <v>309</v>
      </c>
      <c r="H193" s="11">
        <f>SUM(H191:H192)</f>
        <v>142288585.87164396</v>
      </c>
      <c r="I193" s="11">
        <f>I192+I191</f>
        <v>142288.585871644</v>
      </c>
    </row>
    <row r="196" spans="1:5" ht="12.75">
      <c r="A196" s="21" t="s">
        <v>304</v>
      </c>
      <c r="B196" s="21" t="s">
        <v>305</v>
      </c>
      <c r="C196" s="22"/>
      <c r="D196" s="22"/>
      <c r="E196" s="11">
        <v>46151886.834154956</v>
      </c>
    </row>
    <row r="197" spans="1:5" ht="12.75">
      <c r="A197" s="23" t="s">
        <v>306</v>
      </c>
      <c r="B197" s="24"/>
      <c r="C197" t="s">
        <v>307</v>
      </c>
      <c r="D197" s="24"/>
      <c r="E197" s="25">
        <v>2140666.00424</v>
      </c>
    </row>
    <row r="198" ht="12.75">
      <c r="E198" s="26">
        <f>E197/E196</f>
        <v>0.04638306580904052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Смоленцева Елена Сергеевна</cp:lastModifiedBy>
  <cp:lastPrinted>2018-03-07T03:53:40Z</cp:lastPrinted>
  <dcterms:created xsi:type="dcterms:W3CDTF">2010-05-19T10:50:44Z</dcterms:created>
  <dcterms:modified xsi:type="dcterms:W3CDTF">2022-04-11T09:19:50Z</dcterms:modified>
  <cp:category/>
  <cp:version/>
  <cp:contentType/>
  <cp:contentStatus/>
</cp:coreProperties>
</file>