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m.tmk.group\files\home\FatihovaEA\Desktop\"/>
    </mc:Choice>
  </mc:AlternateContent>
  <bookViews>
    <workbookView xWindow="480" yWindow="150" windowWidth="27795" windowHeight="12270"/>
  </bookViews>
  <sheets>
    <sheet name="2019" sheetId="2" r:id="rId1"/>
  </sheets>
  <calcPr calcId="162913"/>
</workbook>
</file>

<file path=xl/calcChain.xml><?xml version="1.0" encoding="utf-8"?>
<calcChain xmlns="http://schemas.openxmlformats.org/spreadsheetml/2006/main">
  <c r="F33" i="2" l="1"/>
  <c r="E33" i="2"/>
  <c r="F32" i="2"/>
  <c r="E32" i="2"/>
  <c r="D28" i="2"/>
  <c r="D33" i="2" s="1"/>
  <c r="C28" i="2"/>
  <c r="C33" i="2" s="1"/>
  <c r="G16" i="2"/>
  <c r="F16" i="2"/>
  <c r="E16" i="2"/>
  <c r="D16" i="2"/>
  <c r="C16" i="2"/>
  <c r="G7" i="2"/>
  <c r="F7" i="2"/>
  <c r="F22" i="2" s="1"/>
  <c r="F23" i="2" s="1"/>
  <c r="E7" i="2"/>
  <c r="D7" i="2"/>
  <c r="C7" i="2"/>
  <c r="E22" i="2" l="1"/>
  <c r="E23" i="2" s="1"/>
  <c r="G22" i="2"/>
  <c r="G23" i="2" s="1"/>
  <c r="D30" i="2"/>
  <c r="F34" i="2"/>
  <c r="F40" i="2"/>
  <c r="C34" i="2"/>
  <c r="C40" i="2"/>
  <c r="D34" i="2"/>
  <c r="D40" i="2"/>
  <c r="E34" i="2"/>
  <c r="E40" i="2"/>
  <c r="D22" i="2"/>
  <c r="D23" i="2" s="1"/>
  <c r="C22" i="2"/>
  <c r="C23" i="2" s="1"/>
  <c r="D32" i="2"/>
</calcChain>
</file>

<file path=xl/sharedStrings.xml><?xml version="1.0" encoding="utf-8"?>
<sst xmlns="http://schemas.openxmlformats.org/spreadsheetml/2006/main" count="106" uniqueCount="63">
  <si>
    <t xml:space="preserve">Период регулирования                                      </t>
  </si>
  <si>
    <t>Наименование показателя</t>
  </si>
  <si>
    <t>Ед.изм.</t>
  </si>
  <si>
    <t>Услуги водоснабжения технической водой</t>
  </si>
  <si>
    <t>Услуги водоснабжения питьевой водой</t>
  </si>
  <si>
    <t>Услуги водоснабжения фильтрованной водой</t>
  </si>
  <si>
    <t>Услуги водоснабжения оборотной водой</t>
  </si>
  <si>
    <t>Транспортировка сточных вод</t>
  </si>
  <si>
    <t xml:space="preserve">Электроэнергия                     </t>
  </si>
  <si>
    <t xml:space="preserve">тыс. руб.  </t>
  </si>
  <si>
    <t xml:space="preserve">Реагенты                           </t>
  </si>
  <si>
    <t xml:space="preserve">Капитальный ремонт                 </t>
  </si>
  <si>
    <t xml:space="preserve">Отчисления на социальные нужды     </t>
  </si>
  <si>
    <t xml:space="preserve">Прочие расходы                     </t>
  </si>
  <si>
    <t>тыс. руб.</t>
  </si>
  <si>
    <t xml:space="preserve">Необходимая валовая выручка        </t>
  </si>
  <si>
    <t xml:space="preserve">Утвержденный тариф                 </t>
  </si>
  <si>
    <t xml:space="preserve">руб. м3   </t>
  </si>
  <si>
    <t>Объем поднятой воды</t>
  </si>
  <si>
    <t>тыс.м3</t>
  </si>
  <si>
    <t>Объем покупной воды</t>
  </si>
  <si>
    <t>-</t>
  </si>
  <si>
    <t>Объем воды, пропущенной через очистные сооружения</t>
  </si>
  <si>
    <t>Объем воды на собственное потребление</t>
  </si>
  <si>
    <t>Объем воды отпущенной потребителям</t>
  </si>
  <si>
    <t>Потери воды</t>
  </si>
  <si>
    <t>%</t>
  </si>
  <si>
    <t>Протяженность водопроводных сетей</t>
  </si>
  <si>
    <t>м</t>
  </si>
  <si>
    <t>25 050,0</t>
  </si>
  <si>
    <t>33 410,0</t>
  </si>
  <si>
    <t>7 460,0</t>
  </si>
  <si>
    <t>28 276,0</t>
  </si>
  <si>
    <t>Количество скважин</t>
  </si>
  <si>
    <t>шт</t>
  </si>
  <si>
    <t>Кол-во насосных станций</t>
  </si>
  <si>
    <t>Среднесписочная численность ОПП</t>
  </si>
  <si>
    <t>чел</t>
  </si>
  <si>
    <t>Удельный расход эл/энергии на подачу воды в сеть</t>
  </si>
  <si>
    <t>кВт*ч/м3</t>
  </si>
  <si>
    <t>Расход воды на собственные нужды</t>
  </si>
  <si>
    <t>Услуги по водоотведению</t>
  </si>
  <si>
    <t>Объем сточных вод, принятых от потребителей</t>
  </si>
  <si>
    <t>Объем сточных вод, принятых от других регулируемых организаций</t>
  </si>
  <si>
    <t>Объем сточных вод, пропущенных через очистные сооружения</t>
  </si>
  <si>
    <t>Протяженность канализационных сетей</t>
  </si>
  <si>
    <t>км</t>
  </si>
  <si>
    <t>Количество насосных станций и очистных сооружений</t>
  </si>
  <si>
    <t>Информация об основных показателях финансово-хозяйственной деятельности регулируемой организации.</t>
  </si>
  <si>
    <t>Покупная вода</t>
  </si>
  <si>
    <t>ОПЕРАЦИОННЫЕ РАСХОДЫ</t>
  </si>
  <si>
    <t xml:space="preserve">Оплата труда ПП                  </t>
  </si>
  <si>
    <t xml:space="preserve">Текущий ремонт и техническое обслуживание  </t>
  </si>
  <si>
    <t>Общехозяйственные расходы (цеховые)</t>
  </si>
  <si>
    <t>Административные расходы</t>
  </si>
  <si>
    <t>НЕПОДКОНТРОЛЬНЫЕ РАСХОДЫ</t>
  </si>
  <si>
    <t>Налог на имущество</t>
  </si>
  <si>
    <t>Водный налог</t>
  </si>
  <si>
    <t>Амортизация</t>
  </si>
  <si>
    <t>Полезный отпуск</t>
  </si>
  <si>
    <t>Расходы, не учтенные органом регулирования</t>
  </si>
  <si>
    <t>2019 год</t>
  </si>
  <si>
    <t>Недополученные расходы прошлых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</si>
</sst>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.0\ _₽_-;\-* #,##0.0\ _₽_-;_-* &quot;-&quot;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4" fillId="0" borderId="5" xfId="0" applyFont="1" applyFill="1" applyBorder="1" applyAlignment="1">
      <alignment vertical="center" wrapText="1"/>
    </xf>
    <xf numFmtId="43" fontId="4" fillId="0" borderId="5" xfId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/>
    <xf numFmtId="43" fontId="4" fillId="0" borderId="1" xfId="1" applyFont="1" applyFill="1" applyBorder="1" applyAlignment="1">
      <alignment horizontal="right" vertical="center" wrapText="1"/>
    </xf>
    <xf numFmtId="43" fontId="4" fillId="0" borderId="1" xfId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1" applyFont="1" applyBorder="1" applyAlignment="1">
      <alignment horizontal="right" vertical="center" wrapText="1"/>
    </xf>
    <xf numFmtId="0" fontId="2" fillId="0" borderId="0" xfId="0" applyFont="1"/>
    <xf numFmtId="0" fontId="8" fillId="0" borderId="1" xfId="0" applyFont="1" applyFill="1" applyBorder="1" applyAlignment="1">
      <alignment vertical="center" wrapText="1"/>
    </xf>
    <xf numFmtId="0" fontId="2" fillId="0" borderId="1" xfId="0" applyFont="1" applyBorder="1"/>
    <xf numFmtId="164" fontId="4" fillId="0" borderId="1" xfId="1" applyNumberFormat="1" applyFont="1" applyBorder="1" applyAlignment="1">
      <alignment horizontal="center" vertical="center" wrapText="1"/>
    </xf>
    <xf numFmtId="43" fontId="0" fillId="0" borderId="1" xfId="1" applyFont="1" applyBorder="1"/>
    <xf numFmtId="0" fontId="4" fillId="0" borderId="1" xfId="1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/>
  </sheetViews>
  <sheetFormatPr defaultRowHeight="15" x14ac:dyDescent="0.25"/>
  <cols>
    <col min="1" max="1" width="35.5703125" customWidth="1"/>
    <col min="3" max="3" width="13.28515625" customWidth="1"/>
    <col min="4" max="4" width="13.5703125" customWidth="1"/>
    <col min="5" max="5" width="13.85546875" customWidth="1"/>
    <col min="6" max="6" width="13.5703125" customWidth="1"/>
    <col min="7" max="7" width="13.42578125" customWidth="1"/>
  </cols>
  <sheetData>
    <row r="1" spans="1:7" ht="18.75" x14ac:dyDescent="0.25">
      <c r="A1" s="5" t="s">
        <v>48</v>
      </c>
    </row>
    <row r="3" spans="1:7" x14ac:dyDescent="0.25">
      <c r="A3" s="23" t="s">
        <v>0</v>
      </c>
      <c r="B3" s="24"/>
      <c r="C3" s="25"/>
      <c r="D3" s="23" t="s">
        <v>61</v>
      </c>
      <c r="E3" s="24"/>
      <c r="F3" s="24"/>
      <c r="G3" s="25"/>
    </row>
    <row r="4" spans="1:7" ht="45" x14ac:dyDescent="0.25">
      <c r="A4" s="1" t="s">
        <v>1</v>
      </c>
      <c r="B4" s="1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s="16" customFormat="1" ht="17.25" customHeight="1" x14ac:dyDescent="0.25">
      <c r="A5" s="14" t="s">
        <v>8</v>
      </c>
      <c r="B5" s="14" t="s">
        <v>9</v>
      </c>
      <c r="C5" s="15">
        <v>13434.308999999999</v>
      </c>
      <c r="D5" s="15">
        <v>4781.3760000000002</v>
      </c>
      <c r="E5" s="15">
        <v>4494.1040000000003</v>
      </c>
      <c r="F5" s="15">
        <v>23108.206999999999</v>
      </c>
      <c r="G5" s="15">
        <v>1192.9159999999999</v>
      </c>
    </row>
    <row r="6" spans="1:7" s="16" customFormat="1" ht="19.5" customHeight="1" x14ac:dyDescent="0.25">
      <c r="A6" s="14" t="s">
        <v>49</v>
      </c>
      <c r="B6" s="14" t="s">
        <v>9</v>
      </c>
      <c r="C6" s="15">
        <v>5.74</v>
      </c>
      <c r="D6" s="15">
        <v>23538</v>
      </c>
      <c r="E6" s="15">
        <v>22768.174999999999</v>
      </c>
      <c r="F6" s="15">
        <v>3714.5</v>
      </c>
      <c r="G6" s="15"/>
    </row>
    <row r="7" spans="1:7" s="16" customFormat="1" ht="18" customHeight="1" x14ac:dyDescent="0.25">
      <c r="A7" s="14" t="s">
        <v>50</v>
      </c>
      <c r="B7" s="14" t="s">
        <v>9</v>
      </c>
      <c r="C7" s="15">
        <f>SUM(C8:C15)</f>
        <v>18839.786</v>
      </c>
      <c r="D7" s="15">
        <f t="shared" ref="D7:G7" si="0">SUM(D8:D15)</f>
        <v>5117.8419999999996</v>
      </c>
      <c r="E7" s="15">
        <f t="shared" si="0"/>
        <v>11929.565999999999</v>
      </c>
      <c r="F7" s="15">
        <f t="shared" si="0"/>
        <v>20380.996999999999</v>
      </c>
      <c r="G7" s="15">
        <f t="shared" si="0"/>
        <v>4453.7269999999999</v>
      </c>
    </row>
    <row r="8" spans="1:7" x14ac:dyDescent="0.25">
      <c r="A8" s="3" t="s">
        <v>10</v>
      </c>
      <c r="B8" s="3" t="s">
        <v>9</v>
      </c>
      <c r="C8" s="4">
        <v>0</v>
      </c>
      <c r="D8" s="4">
        <v>240.16499999999999</v>
      </c>
      <c r="E8" s="4">
        <v>2607.4949999999999</v>
      </c>
      <c r="F8" s="4">
        <v>0</v>
      </c>
      <c r="G8" s="4">
        <v>0</v>
      </c>
    </row>
    <row r="9" spans="1:7" x14ac:dyDescent="0.25">
      <c r="A9" s="3" t="s">
        <v>51</v>
      </c>
      <c r="B9" s="3" t="s">
        <v>9</v>
      </c>
      <c r="C9" s="4">
        <v>1632.846</v>
      </c>
      <c r="D9" s="4">
        <v>1413.44</v>
      </c>
      <c r="E9" s="4">
        <v>1916.3240000000001</v>
      </c>
      <c r="F9" s="4">
        <v>5173.8590000000004</v>
      </c>
      <c r="G9" s="4">
        <v>527.39400000000001</v>
      </c>
    </row>
    <row r="10" spans="1:7" ht="18" customHeight="1" x14ac:dyDescent="0.25">
      <c r="A10" s="3" t="s">
        <v>12</v>
      </c>
      <c r="B10" s="3" t="s">
        <v>9</v>
      </c>
      <c r="C10" s="4">
        <v>489.85399999999998</v>
      </c>
      <c r="D10" s="4">
        <v>424.03300000000002</v>
      </c>
      <c r="E10" s="4">
        <v>574.89700000000005</v>
      </c>
      <c r="F10" s="4">
        <v>1552.1579999999999</v>
      </c>
      <c r="G10" s="4">
        <v>158.21799999999999</v>
      </c>
    </row>
    <row r="11" spans="1:7" ht="16.5" customHeight="1" x14ac:dyDescent="0.25">
      <c r="A11" s="8" t="s">
        <v>53</v>
      </c>
      <c r="B11" s="3" t="s">
        <v>9</v>
      </c>
      <c r="C11" s="9">
        <v>6853.1149999999998</v>
      </c>
      <c r="D11" s="12">
        <v>778.66300000000001</v>
      </c>
      <c r="E11" s="4">
        <v>0</v>
      </c>
      <c r="F11" s="4">
        <v>2785.2339999999999</v>
      </c>
      <c r="G11" s="4">
        <v>1562.6569999999999</v>
      </c>
    </row>
    <row r="12" spans="1:7" x14ac:dyDescent="0.25">
      <c r="A12" s="3" t="s">
        <v>13</v>
      </c>
      <c r="B12" s="3" t="s">
        <v>9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ht="27.75" customHeight="1" x14ac:dyDescent="0.25">
      <c r="A13" s="3" t="s">
        <v>52</v>
      </c>
      <c r="B13" s="3" t="s">
        <v>9</v>
      </c>
      <c r="C13" s="4">
        <v>5756.1270000000004</v>
      </c>
      <c r="D13" s="4">
        <v>1981.386</v>
      </c>
      <c r="E13" s="4">
        <v>6098.7359999999999</v>
      </c>
      <c r="F13" s="4">
        <v>10869.745999999999</v>
      </c>
      <c r="G13" s="4">
        <v>1727.1590000000001</v>
      </c>
    </row>
    <row r="14" spans="1:7" x14ac:dyDescent="0.25">
      <c r="A14" s="3" t="s">
        <v>11</v>
      </c>
      <c r="B14" s="3" t="s">
        <v>9</v>
      </c>
      <c r="C14" s="4">
        <v>1330.6769999999999</v>
      </c>
      <c r="D14" s="4">
        <v>0</v>
      </c>
      <c r="E14" s="4">
        <v>0</v>
      </c>
      <c r="F14" s="4">
        <v>0</v>
      </c>
      <c r="G14" s="4">
        <v>0</v>
      </c>
    </row>
    <row r="15" spans="1:7" ht="15.75" customHeight="1" x14ac:dyDescent="0.25">
      <c r="A15" s="3" t="s">
        <v>54</v>
      </c>
      <c r="B15" s="3" t="s">
        <v>14</v>
      </c>
      <c r="C15" s="4">
        <v>2777.1669999999999</v>
      </c>
      <c r="D15" s="4">
        <v>280.15499999999997</v>
      </c>
      <c r="E15" s="4">
        <v>732.11400000000003</v>
      </c>
      <c r="F15" s="4">
        <v>0</v>
      </c>
      <c r="G15" s="4">
        <v>478.29899999999998</v>
      </c>
    </row>
    <row r="16" spans="1:7" s="16" customFormat="1" ht="21.75" customHeight="1" x14ac:dyDescent="0.25">
      <c r="A16" s="17" t="s">
        <v>55</v>
      </c>
      <c r="B16" s="18"/>
      <c r="C16" s="15">
        <f>SUM(C17:C18)</f>
        <v>5442.125</v>
      </c>
      <c r="D16" s="15">
        <f t="shared" ref="D16:G16" si="1">SUM(D17:D18)</f>
        <v>1639.1</v>
      </c>
      <c r="E16" s="15">
        <f t="shared" si="1"/>
        <v>119.73</v>
      </c>
      <c r="F16" s="15">
        <f t="shared" si="1"/>
        <v>913.62199999999996</v>
      </c>
      <c r="G16" s="15">
        <f t="shared" si="1"/>
        <v>41.082999999999998</v>
      </c>
    </row>
    <row r="17" spans="1:7" x14ac:dyDescent="0.25">
      <c r="A17" s="10" t="s">
        <v>56</v>
      </c>
      <c r="B17" s="11"/>
      <c r="C17" s="12">
        <v>63.457000000000001</v>
      </c>
      <c r="D17" s="20">
        <v>99.278999999999996</v>
      </c>
      <c r="E17" s="20">
        <v>119.73</v>
      </c>
      <c r="F17" s="20">
        <v>913.62199999999996</v>
      </c>
      <c r="G17" s="20">
        <v>41.082999999999998</v>
      </c>
    </row>
    <row r="18" spans="1:7" x14ac:dyDescent="0.25">
      <c r="A18" s="10" t="s">
        <v>57</v>
      </c>
      <c r="B18" s="11"/>
      <c r="C18" s="12">
        <v>5378.6679999999997</v>
      </c>
      <c r="D18" s="20">
        <v>1539.8209999999999</v>
      </c>
      <c r="E18" s="20">
        <v>0</v>
      </c>
      <c r="F18" s="20">
        <v>0</v>
      </c>
      <c r="G18" s="20">
        <v>0</v>
      </c>
    </row>
    <row r="19" spans="1:7" s="16" customFormat="1" x14ac:dyDescent="0.25">
      <c r="A19" s="14" t="s">
        <v>58</v>
      </c>
      <c r="B19" s="14" t="s">
        <v>9</v>
      </c>
      <c r="C19" s="15">
        <v>298.709</v>
      </c>
      <c r="D19" s="15">
        <v>582.44600000000003</v>
      </c>
      <c r="E19" s="15">
        <v>190.65</v>
      </c>
      <c r="F19" s="15">
        <v>1870.2449999999999</v>
      </c>
      <c r="G19" s="15">
        <v>218.22200000000001</v>
      </c>
    </row>
    <row r="20" spans="1:7" s="16" customFormat="1" x14ac:dyDescent="0.25">
      <c r="A20" s="14" t="s">
        <v>62</v>
      </c>
      <c r="B20" s="14" t="s">
        <v>9</v>
      </c>
      <c r="C20" s="15">
        <v>3950.221</v>
      </c>
      <c r="D20" s="15" t="s">
        <v>21</v>
      </c>
      <c r="E20" s="15" t="s">
        <v>21</v>
      </c>
      <c r="F20" s="15" t="s">
        <v>21</v>
      </c>
      <c r="G20" s="15">
        <v>69.614999999999995</v>
      </c>
    </row>
    <row r="21" spans="1:7" s="16" customFormat="1" ht="25.5" x14ac:dyDescent="0.25">
      <c r="A21" s="14" t="s">
        <v>60</v>
      </c>
      <c r="B21" s="14" t="s">
        <v>9</v>
      </c>
      <c r="C21" s="15">
        <v>0</v>
      </c>
      <c r="D21" s="15">
        <v>471.90699999999998</v>
      </c>
      <c r="E21" s="15">
        <v>0</v>
      </c>
      <c r="F21" s="15">
        <v>0</v>
      </c>
      <c r="G21" s="15">
        <v>30.338999999999999</v>
      </c>
    </row>
    <row r="22" spans="1:7" s="16" customFormat="1" ht="17.25" customHeight="1" x14ac:dyDescent="0.25">
      <c r="A22" s="14" t="s">
        <v>15</v>
      </c>
      <c r="B22" s="14" t="s">
        <v>9</v>
      </c>
      <c r="C22" s="15">
        <f>SUM(C5:C7,C16,C19:C21)</f>
        <v>41970.89</v>
      </c>
      <c r="D22" s="15">
        <f>SUM(D5:D7,D16,D19:D21)</f>
        <v>36130.671000000002</v>
      </c>
      <c r="E22" s="15">
        <f t="shared" ref="E22:G22" si="2">SUM(E5:E7,E16,E19:E21)</f>
        <v>39502.225000000006</v>
      </c>
      <c r="F22" s="15">
        <f t="shared" si="2"/>
        <v>49987.571000000004</v>
      </c>
      <c r="G22" s="15">
        <f t="shared" si="2"/>
        <v>6005.9019999999991</v>
      </c>
    </row>
    <row r="23" spans="1:7" x14ac:dyDescent="0.25">
      <c r="A23" s="3" t="s">
        <v>16</v>
      </c>
      <c r="B23" s="3" t="s">
        <v>17</v>
      </c>
      <c r="C23" s="4">
        <f>C22/C33</f>
        <v>4.7523540468318313</v>
      </c>
      <c r="D23" s="4">
        <f>D22/D33</f>
        <v>17.573283560311285</v>
      </c>
      <c r="E23" s="4">
        <f t="shared" ref="E23" si="3">E22/E33</f>
        <v>9.1865639534883741</v>
      </c>
      <c r="F23" s="4">
        <f>F22/F33</f>
        <v>2.4527758096172718</v>
      </c>
      <c r="G23" s="4">
        <f>G22/C46</f>
        <v>2.6226646288209605</v>
      </c>
    </row>
    <row r="25" spans="1:7" ht="45" x14ac:dyDescent="0.25">
      <c r="A25" s="7" t="s">
        <v>1</v>
      </c>
      <c r="B25" s="7" t="s">
        <v>2</v>
      </c>
      <c r="C25" s="2" t="s">
        <v>3</v>
      </c>
      <c r="D25" s="2" t="s">
        <v>4</v>
      </c>
      <c r="E25" s="2" t="s">
        <v>5</v>
      </c>
      <c r="F25" s="2" t="s">
        <v>6</v>
      </c>
    </row>
    <row r="26" spans="1:7" x14ac:dyDescent="0.25">
      <c r="A26" s="6" t="s">
        <v>18</v>
      </c>
      <c r="B26" s="1" t="s">
        <v>19</v>
      </c>
      <c r="C26" s="19">
        <v>9420</v>
      </c>
      <c r="D26" s="19">
        <v>1680</v>
      </c>
      <c r="E26" s="19">
        <v>5164</v>
      </c>
      <c r="F26" s="19">
        <v>20400</v>
      </c>
    </row>
    <row r="27" spans="1:7" x14ac:dyDescent="0.25">
      <c r="A27" s="6" t="s">
        <v>20</v>
      </c>
      <c r="B27" s="1" t="s">
        <v>19</v>
      </c>
      <c r="C27" s="19">
        <v>1</v>
      </c>
      <c r="D27" s="19">
        <v>600</v>
      </c>
      <c r="E27" s="19">
        <v>0</v>
      </c>
      <c r="F27" s="19">
        <v>0</v>
      </c>
    </row>
    <row r="28" spans="1:7" ht="27.75" customHeight="1" x14ac:dyDescent="0.25">
      <c r="A28" s="6" t="s">
        <v>22</v>
      </c>
      <c r="B28" s="1" t="s">
        <v>19</v>
      </c>
      <c r="C28" s="19">
        <f>C27+C26</f>
        <v>9421</v>
      </c>
      <c r="D28" s="19">
        <f>D26+D27</f>
        <v>2280</v>
      </c>
      <c r="E28" s="19">
        <v>0</v>
      </c>
      <c r="F28" s="19">
        <v>0</v>
      </c>
    </row>
    <row r="29" spans="1:7" ht="13.5" customHeight="1" x14ac:dyDescent="0.25">
      <c r="A29" s="26" t="s">
        <v>25</v>
      </c>
      <c r="B29" s="1" t="s">
        <v>19</v>
      </c>
      <c r="C29" s="19">
        <v>589.4</v>
      </c>
      <c r="D29" s="19">
        <v>14</v>
      </c>
      <c r="E29" s="19">
        <v>14</v>
      </c>
      <c r="F29" s="19">
        <v>0</v>
      </c>
    </row>
    <row r="30" spans="1:7" x14ac:dyDescent="0.25">
      <c r="A30" s="27"/>
      <c r="B30" s="1" t="s">
        <v>26</v>
      </c>
      <c r="C30" s="19">
        <v>7.2</v>
      </c>
      <c r="D30" s="19">
        <f>D29/D28*100</f>
        <v>0.61403508771929827</v>
      </c>
      <c r="E30" s="19">
        <v>0.2</v>
      </c>
      <c r="F30" s="19">
        <v>0</v>
      </c>
    </row>
    <row r="31" spans="1:7" ht="15.75" customHeight="1" x14ac:dyDescent="0.25">
      <c r="A31" s="26" t="s">
        <v>40</v>
      </c>
      <c r="B31" s="1" t="s">
        <v>19</v>
      </c>
      <c r="C31" s="19">
        <v>0</v>
      </c>
      <c r="D31" s="19">
        <v>210</v>
      </c>
      <c r="E31" s="19">
        <v>850</v>
      </c>
      <c r="F31" s="19">
        <v>20</v>
      </c>
    </row>
    <row r="32" spans="1:7" ht="15.75" customHeight="1" x14ac:dyDescent="0.25">
      <c r="A32" s="27"/>
      <c r="B32" s="1" t="s">
        <v>26</v>
      </c>
      <c r="C32" s="19">
        <v>0</v>
      </c>
      <c r="D32" s="19">
        <f>D31/D28*100</f>
        <v>9.2105263157894726</v>
      </c>
      <c r="E32" s="19">
        <f>E31/E26*100</f>
        <v>16.460108443067391</v>
      </c>
      <c r="F32" s="19">
        <f>F31/F26*100</f>
        <v>9.8039215686274508E-2</v>
      </c>
    </row>
    <row r="33" spans="1:6" x14ac:dyDescent="0.25">
      <c r="A33" s="6" t="s">
        <v>59</v>
      </c>
      <c r="B33" s="1" t="s">
        <v>19</v>
      </c>
      <c r="C33" s="19">
        <f>C28-C29</f>
        <v>8831.6</v>
      </c>
      <c r="D33" s="19">
        <f>D28-D29-D31</f>
        <v>2056</v>
      </c>
      <c r="E33" s="19">
        <f>E26-E29-E31</f>
        <v>4300</v>
      </c>
      <c r="F33" s="21">
        <f>F26-F29-F31</f>
        <v>20380</v>
      </c>
    </row>
    <row r="34" spans="1:6" ht="15" customHeight="1" x14ac:dyDescent="0.25">
      <c r="A34" s="6" t="s">
        <v>23</v>
      </c>
      <c r="B34" s="1" t="s">
        <v>19</v>
      </c>
      <c r="C34" s="19">
        <f>C33-C35</f>
        <v>7831.6</v>
      </c>
      <c r="D34" s="19">
        <f>D33-D35</f>
        <v>1896</v>
      </c>
      <c r="E34" s="19">
        <f>E33-E35</f>
        <v>805</v>
      </c>
      <c r="F34" s="19">
        <f>F33-F35</f>
        <v>20275</v>
      </c>
    </row>
    <row r="35" spans="1:6" ht="15" customHeight="1" x14ac:dyDescent="0.25">
      <c r="A35" s="6" t="s">
        <v>24</v>
      </c>
      <c r="B35" s="1" t="s">
        <v>19</v>
      </c>
      <c r="C35" s="19">
        <v>1000</v>
      </c>
      <c r="D35" s="19">
        <v>160</v>
      </c>
      <c r="E35" s="19">
        <v>3495</v>
      </c>
      <c r="F35" s="19">
        <v>105</v>
      </c>
    </row>
    <row r="36" spans="1:6" ht="15" customHeight="1" x14ac:dyDescent="0.25">
      <c r="A36" s="6" t="s">
        <v>27</v>
      </c>
      <c r="B36" s="1" t="s">
        <v>28</v>
      </c>
      <c r="C36" s="1" t="s">
        <v>29</v>
      </c>
      <c r="D36" s="1" t="s">
        <v>30</v>
      </c>
      <c r="E36" s="1" t="s">
        <v>31</v>
      </c>
      <c r="F36" s="1" t="s">
        <v>32</v>
      </c>
    </row>
    <row r="37" spans="1:6" x14ac:dyDescent="0.25">
      <c r="A37" s="6" t="s">
        <v>33</v>
      </c>
      <c r="B37" s="1" t="s">
        <v>34</v>
      </c>
      <c r="C37" s="1" t="s">
        <v>21</v>
      </c>
      <c r="D37" s="1" t="s">
        <v>21</v>
      </c>
      <c r="E37" s="1" t="s">
        <v>21</v>
      </c>
      <c r="F37" s="1" t="s">
        <v>21</v>
      </c>
    </row>
    <row r="38" spans="1:6" x14ac:dyDescent="0.25">
      <c r="A38" s="6" t="s">
        <v>35</v>
      </c>
      <c r="B38" s="1" t="s">
        <v>34</v>
      </c>
      <c r="C38" s="1">
        <v>4</v>
      </c>
      <c r="D38" s="1">
        <v>3</v>
      </c>
      <c r="E38" s="1">
        <v>1</v>
      </c>
      <c r="F38" s="1" t="s">
        <v>21</v>
      </c>
    </row>
    <row r="39" spans="1:6" ht="16.5" customHeight="1" x14ac:dyDescent="0.25">
      <c r="A39" s="6" t="s">
        <v>36</v>
      </c>
      <c r="B39" s="1" t="s">
        <v>37</v>
      </c>
      <c r="C39" s="1">
        <v>10</v>
      </c>
      <c r="D39" s="1">
        <v>8</v>
      </c>
      <c r="E39" s="1">
        <v>9</v>
      </c>
      <c r="F39" s="1">
        <v>22</v>
      </c>
    </row>
    <row r="40" spans="1:6" ht="26.25" customHeight="1" x14ac:dyDescent="0.25">
      <c r="A40" s="6" t="s">
        <v>38</v>
      </c>
      <c r="B40" s="1" t="s">
        <v>39</v>
      </c>
      <c r="C40" s="22">
        <f>4378.8/C33</f>
        <v>0.49581049866388877</v>
      </c>
      <c r="D40" s="22">
        <f>1053.3/D33</f>
        <v>0.51230544747081708</v>
      </c>
      <c r="E40" s="22">
        <f>1490/E33</f>
        <v>0.34651162790697676</v>
      </c>
      <c r="F40" s="22">
        <f>7554.9/F33</f>
        <v>0.37070166830225709</v>
      </c>
    </row>
    <row r="45" spans="1:6" ht="38.25" x14ac:dyDescent="0.25">
      <c r="A45" s="1" t="s">
        <v>1</v>
      </c>
      <c r="B45" s="1" t="s">
        <v>2</v>
      </c>
      <c r="C45" s="1" t="s">
        <v>41</v>
      </c>
    </row>
    <row r="46" spans="1:6" ht="25.5" x14ac:dyDescent="0.25">
      <c r="A46" s="6" t="s">
        <v>42</v>
      </c>
      <c r="B46" s="1" t="s">
        <v>19</v>
      </c>
      <c r="C46" s="13">
        <v>2290</v>
      </c>
    </row>
    <row r="47" spans="1:6" ht="33.75" customHeight="1" x14ac:dyDescent="0.25">
      <c r="A47" s="6" t="s">
        <v>43</v>
      </c>
      <c r="B47" s="1" t="s">
        <v>19</v>
      </c>
      <c r="C47" s="1">
        <v>0</v>
      </c>
    </row>
    <row r="48" spans="1:6" ht="30.75" customHeight="1" x14ac:dyDescent="0.25">
      <c r="A48" s="6" t="s">
        <v>44</v>
      </c>
      <c r="B48" s="1" t="s">
        <v>19</v>
      </c>
      <c r="C48" s="1">
        <v>0</v>
      </c>
    </row>
    <row r="49" spans="1:3" ht="20.25" customHeight="1" x14ac:dyDescent="0.25">
      <c r="A49" s="6" t="s">
        <v>45</v>
      </c>
      <c r="B49" s="1" t="s">
        <v>46</v>
      </c>
      <c r="C49" s="1">
        <v>21.53</v>
      </c>
    </row>
    <row r="50" spans="1:3" ht="28.5" customHeight="1" x14ac:dyDescent="0.25">
      <c r="A50" s="6" t="s">
        <v>47</v>
      </c>
      <c r="B50" s="1" t="s">
        <v>34</v>
      </c>
      <c r="C50" s="1">
        <v>2</v>
      </c>
    </row>
    <row r="51" spans="1:3" ht="21.75" customHeight="1" x14ac:dyDescent="0.25">
      <c r="A51" s="6" t="s">
        <v>36</v>
      </c>
      <c r="B51" s="1" t="s">
        <v>37</v>
      </c>
      <c r="C51" s="1">
        <v>3</v>
      </c>
    </row>
  </sheetData>
  <mergeCells count="4">
    <mergeCell ref="A3:C3"/>
    <mergeCell ref="D3:G3"/>
    <mergeCell ref="A29:A30"/>
    <mergeCell ref="A31:A3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BB30A6B7685454F9B9B0A11A3965D5F" ma:contentTypeVersion="3" ma:contentTypeDescription="Создание документа." ma:contentTypeScope="" ma:versionID="f36274933375595af696cc17535285f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b76c84fbc13393d8659812a0a0c2f8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7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6A0AE5-0564-4CE8-8BD9-4FDE02CA22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FC1B177-14FC-4D41-AEA4-1C50F59215E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8F0A009-C1CF-4F4E-B52F-635BC3CC87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Данилова Ольга Николаевна</dc:creator>
  <cp:lastModifiedBy>Фатихова Елена Анатольевна</cp:lastModifiedBy>
  <cp:lastPrinted>2019-01-21T08:21:26Z</cp:lastPrinted>
  <dcterms:created xsi:type="dcterms:W3CDTF">2018-01-10T08:09:04Z</dcterms:created>
  <dcterms:modified xsi:type="dcterms:W3CDTF">2019-01-25T09:27:19Z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0x0101008BB30A6B7685454F9B9B0A11A3965D5F</vt:lpwstr>
  </property>
</Properties>
</file>