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19 п.о абз.1 " sheetId="2" r:id="rId1"/>
    <sheet name="объемы затрат " sheetId="4" r:id="rId2"/>
    <sheet name="Лист1" sheetId="1" r:id="rId3"/>
  </sheets>
  <externalReferences>
    <externalReference r:id="rId4"/>
  </externalReferences>
  <definedNames>
    <definedName name="org">[1]Титульный!$G$18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90" i="4" l="1"/>
  <c r="G89" i="4"/>
  <c r="G87" i="4"/>
  <c r="G39" i="4"/>
  <c r="G38" i="4"/>
  <c r="G36" i="4"/>
  <c r="G35" i="4"/>
  <c r="G32" i="4"/>
  <c r="G31" i="4"/>
  <c r="G30" i="4"/>
  <c r="G29" i="4"/>
  <c r="G28" i="4"/>
  <c r="G20" i="4"/>
  <c r="G14" i="4"/>
  <c r="G9" i="4"/>
  <c r="G4" i="4"/>
</calcChain>
</file>

<file path=xl/sharedStrings.xml><?xml version="1.0" encoding="utf-8"?>
<sst xmlns="http://schemas.openxmlformats.org/spreadsheetml/2006/main" count="185" uniqueCount="112">
  <si>
    <t>19 п.о  О способах приобретения, стоимости и объемах товаров, необходимых для оказания услуг по передаче электроэнергии</t>
  </si>
  <si>
    <t>2. СТП (СОП) 14-31-2019 Порядок заключения и ведения хозяйственных договоров.</t>
  </si>
  <si>
    <t>МВЗ</t>
  </si>
  <si>
    <t>Название объекта</t>
  </si>
  <si>
    <t>Вид затрат</t>
  </si>
  <si>
    <t>Обозначение В/Затрат</t>
  </si>
  <si>
    <t>Сумма по полю ВведеннКлч</t>
  </si>
  <si>
    <t>Сумма по полю Знач/ВлтОтч</t>
  </si>
  <si>
    <t>13151023</t>
  </si>
  <si>
    <t>МВЗ 23счета ВН ЭлЦ</t>
  </si>
  <si>
    <t>3003030000</t>
  </si>
  <si>
    <t>Металлопрокат</t>
  </si>
  <si>
    <t>ёлка исключить</t>
  </si>
  <si>
    <t>3003050000</t>
  </si>
  <si>
    <t>Проч Материалы Покуп</t>
  </si>
  <si>
    <t>3004010000</t>
  </si>
  <si>
    <t>Запчасти Покупные</t>
  </si>
  <si>
    <t>3005010000</t>
  </si>
  <si>
    <t>Топливо</t>
  </si>
  <si>
    <t>3009010000</t>
  </si>
  <si>
    <t>Отходы</t>
  </si>
  <si>
    <t>исключить</t>
  </si>
  <si>
    <t>3200010000</t>
  </si>
  <si>
    <t>Заработная плата</t>
  </si>
  <si>
    <t>3200030000</t>
  </si>
  <si>
    <t>Прочие выплаты</t>
  </si>
  <si>
    <t>3200040100</t>
  </si>
  <si>
    <t>РезКомНеиспОтпОснДоп</t>
  </si>
  <si>
    <t>3200040300</t>
  </si>
  <si>
    <t>ВидыНачНеУчитНУ</t>
  </si>
  <si>
    <t>3200040600</t>
  </si>
  <si>
    <t>РезервВознаг-ВыслЛет</t>
  </si>
  <si>
    <t>3300010000</t>
  </si>
  <si>
    <t>СтВзнВнебФн(ЗарПлат)</t>
  </si>
  <si>
    <t>3300030000</t>
  </si>
  <si>
    <t>СтВзнВнебФн(ПрочВып)</t>
  </si>
  <si>
    <t>3300040000</t>
  </si>
  <si>
    <t>СтрахованиеОтНСП</t>
  </si>
  <si>
    <t>3300040400</t>
  </si>
  <si>
    <t>СтрВзнРезКомНеиспОтп</t>
  </si>
  <si>
    <t>3300040600</t>
  </si>
  <si>
    <t>СтрВзн-ВознагВыслЛет</t>
  </si>
  <si>
    <t>3300050000</t>
  </si>
  <si>
    <t>ДопСтрахВзносы</t>
  </si>
  <si>
    <t>3400010000</t>
  </si>
  <si>
    <t>Амортизация ОС</t>
  </si>
  <si>
    <t>3400010100</t>
  </si>
  <si>
    <t>Амортизация ОС-НУ</t>
  </si>
  <si>
    <t>3400010200</t>
  </si>
  <si>
    <t>Амортизация ОС-ВР</t>
  </si>
  <si>
    <t>3400040000</t>
  </si>
  <si>
    <t>Аморт ОС до 100000</t>
  </si>
  <si>
    <t>3400040200</t>
  </si>
  <si>
    <t>АмортОС до 100000-ВР</t>
  </si>
  <si>
    <t>3400050000</t>
  </si>
  <si>
    <t>Аморт ОС 10%</t>
  </si>
  <si>
    <t>3400050100</t>
  </si>
  <si>
    <t>Аморт ОС 10% (НУ)</t>
  </si>
  <si>
    <t>3400050200</t>
  </si>
  <si>
    <t>Аморт ОС 10% (ВР)</t>
  </si>
  <si>
    <t>3503021000</t>
  </si>
  <si>
    <t>Трансп усл(пр транс)</t>
  </si>
  <si>
    <t>3504015000</t>
  </si>
  <si>
    <t>Добр.мед.страх.работ</t>
  </si>
  <si>
    <t>3507080000</t>
  </si>
  <si>
    <t>Усл по охране объект</t>
  </si>
  <si>
    <t>3509010000</t>
  </si>
  <si>
    <t>Пр Усл СторонОрг-ций</t>
  </si>
  <si>
    <t>3609010000</t>
  </si>
  <si>
    <t>Налог на имущество</t>
  </si>
  <si>
    <t>3803050016</t>
  </si>
  <si>
    <t>Откл.стом.пок.пр.мат</t>
  </si>
  <si>
    <t>3804010016</t>
  </si>
  <si>
    <t>Откл.стом.пок.з/част</t>
  </si>
  <si>
    <t>3813000001</t>
  </si>
  <si>
    <t>СМ.ОБОР.,ИНСТР.,ИНВ.</t>
  </si>
  <si>
    <t>3813000002</t>
  </si>
  <si>
    <t>РАСХОДЫ ТРиСОС</t>
  </si>
  <si>
    <t>3813000005</t>
  </si>
  <si>
    <t>РАСХОДЫ КРОС</t>
  </si>
  <si>
    <t>3813000024</t>
  </si>
  <si>
    <t>ОБЩЕЦЕХОВЫЕ РАСХОДЫ</t>
  </si>
  <si>
    <t>3813001421</t>
  </si>
  <si>
    <t>Пром.стоки</t>
  </si>
  <si>
    <t>3813001430</t>
  </si>
  <si>
    <t>Услуги по утилизации</t>
  </si>
  <si>
    <t>3813001520</t>
  </si>
  <si>
    <t>Усл. передача эл.СН</t>
  </si>
  <si>
    <t>3813T01310</t>
  </si>
  <si>
    <t>Электроэнергия</t>
  </si>
  <si>
    <t>13151023 Итог</t>
  </si>
  <si>
    <t>13152023</t>
  </si>
  <si>
    <t>МВЗ 23счета СН ЭлЦ</t>
  </si>
  <si>
    <t>3006010000</t>
  </si>
  <si>
    <t>Инструмент Покупн</t>
  </si>
  <si>
    <t>3006050000</t>
  </si>
  <si>
    <t>Пр Инвент ХозПрин</t>
  </si>
  <si>
    <t>3400040100</t>
  </si>
  <si>
    <t>АмортОС до 100000-НУ</t>
  </si>
  <si>
    <t>3508060000</t>
  </si>
  <si>
    <t>Аренда  прочих ОС</t>
  </si>
  <si>
    <t>3806010016</t>
  </si>
  <si>
    <t>Откл.стом.пок.инстр.</t>
  </si>
  <si>
    <t>3813001510</t>
  </si>
  <si>
    <t>Усл. передача эл.ВН</t>
  </si>
  <si>
    <t>3813002341</t>
  </si>
  <si>
    <t>Кислород газообрГазЦ</t>
  </si>
  <si>
    <t>13152023 Итог</t>
  </si>
  <si>
    <t>Общий итог</t>
  </si>
  <si>
    <t xml:space="preserve">Приказ №361 от 17.05.2018г. и Положение о тендерном комитете по размещению заказов на закупку товаров, работу, услуг для ПАО "СинТЗ" </t>
  </si>
  <si>
    <t xml:space="preserve">Сводная информация  о  способах приобретения, стоимости и объемов товаров, необходимых для оказания услуг по передаче электроэнергии, включая информацию:
о корпоративных правилах осуществления закупок (включая использование конкурсов и аукционов);
Закупки ТМЦ/услуг осуществляются в  соответствии  с  Положением «Проведение закупок через Электронную торговую площадку» (ЭТП) от 01.08.2018г. №НД-0293/2018/0. Все  закупки ПАО «СинТЗ» можно  отслеживать  https://zakupki.tmk-group.com/#com/procedure/index.
Положение «Проведение закупок через ЭТП»  размещено  на  сайте  ПАО «СинТЗ» https://sintz.tmk-group.ru/media_ru/files/269/Polozhenie_provedeniya_zakupok_cherez_ETP.pdf.
о проведении закупок товаров, необходимых для производства регулируемых услуг (включая использование конкурсов и аукционов), с указанием наименований товаров и предполагаемых объемов закупок;
За  2018  год  заключены  следующие договора на закупку  товаров/ работ/ услуг:
№ договора130018000307 ООО «ИТЦ УралЭнергоИнжиниринг» Испытание, анализ изоляционного масла согласно графика испытаний через электронную торговую площадку на сумму 157 500,00 руб. без НДС.
№ договора 130018000739 ООО «СНГ-ЕК»  Проверка РЗА в соответствии с графиком проверки через электронную торговую площадку на сумму 315 379,60 руб. без НДС. 
</t>
  </si>
  <si>
    <t>На 2019 год предполагаемые объемы закупок товаров/услуг/работ будут проводиться по мере необходимости.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</si>
</sst>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_р_._-;\-* #,##0.00_р_._-;_-* &quot;-&quot;??_р_._-;_-@_-"/>
    <numFmt numFmtId="165" formatCode="#,##0.000"/>
    <numFmt numFmtId="166" formatCode="_-* #,##0.00\ _₽_-;\-* #,##0.00\ _₽_-;_-* &quot;-&quot;??\ _₽_-;_-@_-"/>
  </numFmts>
  <fonts count="5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12"/>
      <name val="Europe"/>
      <charset val="204"/>
    </font>
    <font>
      <sz val="10"/>
      <name val="Arial"/>
      <family val="2"/>
      <charset val="204"/>
    </font>
    <font>
      <sz val="12"/>
      <name val="Europe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1" fillId="0" borderId="0"/>
    <xf numFmtId="164" fontId="1" fillId="0" borderId="0" applyFont="0" applyFill="0" applyBorder="0" applyAlignment="0" applyProtection="0"/>
  </cellStyleXfs>
  <cellXfs count="33">
    <xf numFmtId="0" fontId="0" fillId="0" borderId="0" xfId="0"/>
    <xf numFmtId="0" fontId="2" fillId="0" borderId="0" xfId="1" applyFont="1" applyFill="1" applyAlignment="1">
      <alignment horizontal="left"/>
    </xf>
    <xf numFmtId="0" fontId="3" fillId="0" borderId="0" xfId="1" applyFont="1"/>
    <xf numFmtId="0" fontId="4" fillId="0" borderId="0" xfId="1" applyFont="1" applyAlignment="1">
      <alignment horizontal="left" vertical="top" wrapText="1"/>
    </xf>
    <xf numFmtId="0" fontId="1" fillId="0" borderId="0" xfId="1" applyAlignment="1">
      <alignment horizontal="left" vertical="top"/>
    </xf>
    <xf numFmtId="0" fontId="4" fillId="0" borderId="0" xfId="1" applyFont="1" applyAlignment="1">
      <alignment horizontal="justify"/>
    </xf>
    <xf numFmtId="0" fontId="1" fillId="0" borderId="0" xfId="1" applyAlignment="1"/>
    <xf numFmtId="0" fontId="4" fillId="0" borderId="0" xfId="1" applyFont="1" applyFill="1" applyAlignment="1">
      <alignment horizontal="left" vertical="top" wrapText="1"/>
    </xf>
    <xf numFmtId="0" fontId="3" fillId="0" borderId="0" xfId="1" applyFont="1" applyAlignment="1">
      <alignment wrapText="1"/>
    </xf>
    <xf numFmtId="0" fontId="4" fillId="0" borderId="0" xfId="1" applyFont="1"/>
    <xf numFmtId="0" fontId="1" fillId="0" borderId="1" xfId="1" applyBorder="1"/>
    <xf numFmtId="0" fontId="1" fillId="0" borderId="2" xfId="1" applyBorder="1"/>
    <xf numFmtId="0" fontId="1" fillId="0" borderId="0" xfId="1"/>
    <xf numFmtId="165" fontId="1" fillId="0" borderId="1" xfId="1" applyNumberFormat="1" applyBorder="1"/>
    <xf numFmtId="0" fontId="1" fillId="0" borderId="2" xfId="1" applyNumberFormat="1" applyBorder="1"/>
    <xf numFmtId="0" fontId="1" fillId="2" borderId="0" xfId="1" applyFill="1"/>
    <xf numFmtId="0" fontId="1" fillId="0" borderId="3" xfId="1" applyBorder="1"/>
    <xf numFmtId="0" fontId="1" fillId="2" borderId="1" xfId="1" applyFill="1" applyBorder="1"/>
    <xf numFmtId="165" fontId="1" fillId="2" borderId="1" xfId="1" applyNumberFormat="1" applyFill="1" applyBorder="1"/>
    <xf numFmtId="0" fontId="1" fillId="2" borderId="2" xfId="1" applyNumberFormat="1" applyFill="1" applyBorder="1"/>
    <xf numFmtId="0" fontId="1" fillId="0" borderId="4" xfId="1" applyBorder="1"/>
    <xf numFmtId="0" fontId="1" fillId="0" borderId="5" xfId="1" applyBorder="1"/>
    <xf numFmtId="0" fontId="1" fillId="0" borderId="6" xfId="1" applyBorder="1"/>
    <xf numFmtId="165" fontId="1" fillId="0" borderId="5" xfId="1" applyNumberFormat="1" applyBorder="1"/>
    <xf numFmtId="0" fontId="1" fillId="0" borderId="7" xfId="1" applyNumberFormat="1" applyBorder="1"/>
    <xf numFmtId="164" fontId="0" fillId="0" borderId="0" xfId="2" applyFont="1"/>
    <xf numFmtId="10" fontId="1" fillId="0" borderId="0" xfId="1" applyNumberFormat="1"/>
    <xf numFmtId="166" fontId="1" fillId="0" borderId="0" xfId="1" applyNumberFormat="1"/>
    <xf numFmtId="0" fontId="4" fillId="0" borderId="0" xfId="1" applyFont="1" applyAlignment="1">
      <alignment horizontal="left" vertical="top" wrapText="1"/>
    </xf>
    <xf numFmtId="0" fontId="1" fillId="0" borderId="0" xfId="1" applyAlignment="1">
      <alignment horizontal="left" vertical="top"/>
    </xf>
    <xf numFmtId="0" fontId="4" fillId="0" borderId="0" xfId="1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</cellXfs>
  <cellStyles count="3">
    <cellStyle name="Обычный" xfId="0" builtinId="0"/>
    <cellStyle name="Обычный 2" xfId="1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809625</xdr:colOff>
      <xdr:row>9</xdr:row>
      <xdr:rowOff>47625</xdr:rowOff>
    </xdr:from>
    <xdr:to>
      <xdr:col>12</xdr:col>
      <xdr:colOff>554774</xdr:colOff>
      <xdr:row>30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5810250"/>
          <a:ext cx="7107974" cy="100584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9</xdr:row>
      <xdr:rowOff>0</xdr:rowOff>
    </xdr:from>
    <xdr:to>
      <xdr:col>25</xdr:col>
      <xdr:colOff>570617</xdr:colOff>
      <xdr:row>29</xdr:row>
      <xdr:rowOff>694075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3925" y="5762625"/>
          <a:ext cx="7066667" cy="10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9</xdr:row>
      <xdr:rowOff>47625</xdr:rowOff>
    </xdr:from>
    <xdr:to>
      <xdr:col>12</xdr:col>
      <xdr:colOff>513467</xdr:colOff>
      <xdr:row>29</xdr:row>
      <xdr:rowOff>741700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9625" y="5810250"/>
          <a:ext cx="7066667" cy="10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11</xdr:col>
      <xdr:colOff>294392</xdr:colOff>
      <xdr:row>58</xdr:row>
      <xdr:rowOff>74950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6068675"/>
          <a:ext cx="7066667" cy="1000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31</xdr:row>
      <xdr:rowOff>0</xdr:rowOff>
    </xdr:from>
    <xdr:to>
      <xdr:col>24</xdr:col>
      <xdr:colOff>570617</xdr:colOff>
      <xdr:row>58</xdr:row>
      <xdr:rowOff>74950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53375" y="16068675"/>
          <a:ext cx="7066667" cy="100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12</xdr:col>
      <xdr:colOff>570617</xdr:colOff>
      <xdr:row>109</xdr:row>
      <xdr:rowOff>198775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6775" y="26393775"/>
          <a:ext cx="7066667" cy="1000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25</xdr:col>
      <xdr:colOff>570617</xdr:colOff>
      <xdr:row>109</xdr:row>
      <xdr:rowOff>198775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543925" y="26393775"/>
          <a:ext cx="7066667" cy="100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12</xdr:col>
      <xdr:colOff>570617</xdr:colOff>
      <xdr:row>160</xdr:row>
      <xdr:rowOff>198775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66775" y="36595050"/>
          <a:ext cx="7066667" cy="1000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25</xdr:col>
      <xdr:colOff>570617</xdr:colOff>
      <xdr:row>160</xdr:row>
      <xdr:rowOff>198775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43925" y="36595050"/>
          <a:ext cx="7066667" cy="100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12</xdr:col>
      <xdr:colOff>570617</xdr:colOff>
      <xdr:row>211</xdr:row>
      <xdr:rowOff>198775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66775" y="46796325"/>
          <a:ext cx="7066667" cy="1000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25</xdr:col>
      <xdr:colOff>570617</xdr:colOff>
      <xdr:row>211</xdr:row>
      <xdr:rowOff>198775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543925" y="46796325"/>
          <a:ext cx="7066667" cy="100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213</xdr:row>
      <xdr:rowOff>0</xdr:rowOff>
    </xdr:from>
    <xdr:to>
      <xdr:col>12</xdr:col>
      <xdr:colOff>570617</xdr:colOff>
      <xdr:row>262</xdr:row>
      <xdr:rowOff>198775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66775" y="56997600"/>
          <a:ext cx="7066667" cy="1000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213</xdr:row>
      <xdr:rowOff>0</xdr:rowOff>
    </xdr:from>
    <xdr:to>
      <xdr:col>25</xdr:col>
      <xdr:colOff>570617</xdr:colOff>
      <xdr:row>262</xdr:row>
      <xdr:rowOff>198775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543925" y="56997600"/>
          <a:ext cx="7066667" cy="100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264</xdr:row>
      <xdr:rowOff>0</xdr:rowOff>
    </xdr:from>
    <xdr:to>
      <xdr:col>12</xdr:col>
      <xdr:colOff>570617</xdr:colOff>
      <xdr:row>313</xdr:row>
      <xdr:rowOff>198775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66775" y="67198875"/>
          <a:ext cx="7066667" cy="1000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264</xdr:row>
      <xdr:rowOff>0</xdr:rowOff>
    </xdr:from>
    <xdr:to>
      <xdr:col>25</xdr:col>
      <xdr:colOff>570617</xdr:colOff>
      <xdr:row>313</xdr:row>
      <xdr:rowOff>198775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43925" y="67198875"/>
          <a:ext cx="7066667" cy="100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315</xdr:row>
      <xdr:rowOff>0</xdr:rowOff>
    </xdr:from>
    <xdr:to>
      <xdr:col>12</xdr:col>
      <xdr:colOff>570617</xdr:colOff>
      <xdr:row>364</xdr:row>
      <xdr:rowOff>198775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66775" y="77400150"/>
          <a:ext cx="7066667" cy="1000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315</xdr:row>
      <xdr:rowOff>0</xdr:rowOff>
    </xdr:from>
    <xdr:to>
      <xdr:col>25</xdr:col>
      <xdr:colOff>570617</xdr:colOff>
      <xdr:row>364</xdr:row>
      <xdr:rowOff>198775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543925" y="77400150"/>
          <a:ext cx="7066667" cy="100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366</xdr:row>
      <xdr:rowOff>0</xdr:rowOff>
    </xdr:from>
    <xdr:to>
      <xdr:col>12</xdr:col>
      <xdr:colOff>570617</xdr:colOff>
      <xdr:row>415</xdr:row>
      <xdr:rowOff>198775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66775" y="87601425"/>
          <a:ext cx="7066667" cy="1000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366</xdr:row>
      <xdr:rowOff>0</xdr:rowOff>
    </xdr:from>
    <xdr:to>
      <xdr:col>25</xdr:col>
      <xdr:colOff>570617</xdr:colOff>
      <xdr:row>415</xdr:row>
      <xdr:rowOff>198775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543925" y="87601425"/>
          <a:ext cx="7066667" cy="100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417</xdr:row>
      <xdr:rowOff>0</xdr:rowOff>
    </xdr:from>
    <xdr:to>
      <xdr:col>12</xdr:col>
      <xdr:colOff>570617</xdr:colOff>
      <xdr:row>466</xdr:row>
      <xdr:rowOff>198775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66775" y="97802700"/>
          <a:ext cx="7066667" cy="1000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417</xdr:row>
      <xdr:rowOff>0</xdr:rowOff>
    </xdr:from>
    <xdr:to>
      <xdr:col>25</xdr:col>
      <xdr:colOff>570617</xdr:colOff>
      <xdr:row>466</xdr:row>
      <xdr:rowOff>198775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543925" y="97802700"/>
          <a:ext cx="7066667" cy="100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468</xdr:row>
      <xdr:rowOff>0</xdr:rowOff>
    </xdr:from>
    <xdr:to>
      <xdr:col>12</xdr:col>
      <xdr:colOff>570617</xdr:colOff>
      <xdr:row>517</xdr:row>
      <xdr:rowOff>198775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66775" y="108003975"/>
          <a:ext cx="7066667" cy="1000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9;&#1051;&#1045;&#1050;&#1058;&#1056;&#1054;&#1041;&#1070;&#1056;&#1054;\&#1054;&#1058;&#1063;&#1045;&#1058;&#1067;\46&#1069;&#1069;\2017\46EP-2017.ST(v2.3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Prov"/>
      <sheetName val="mod_01"/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11"/>
      <sheetName val="modComm"/>
      <sheetName val="modButton"/>
      <sheetName val="modInstruction"/>
      <sheetName val="modHTTP"/>
      <sheetName val="REESTR_ORG"/>
      <sheetName val="REESTR_MO"/>
      <sheetName val="modfrmRegion"/>
      <sheetName val="modfrmReestr"/>
      <sheetName val="modfrmCheckUpdates"/>
      <sheetName val="modReestr"/>
      <sheetName val="modUpdTemplMain"/>
      <sheetName val="modDoubleClick"/>
      <sheetName val="modHyperlink"/>
      <sheetName val="modfrmDateChoose"/>
    </sheetNames>
    <sheetDataSet>
      <sheetData sheetId="0"/>
      <sheetData sheetId="1"/>
      <sheetData sheetId="2"/>
      <sheetData sheetId="3"/>
      <sheetData sheetId="4">
        <row r="18">
          <cell r="G18" t="str">
            <v>Публичное акционерное общество "Синарский трубный завод", г. Каменск-Уральский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0"/>
  <sheetViews>
    <sheetView tabSelected="1" workbookViewId="0">
      <selection activeCell="A8" sqref="A8:R8"/>
    </sheetView>
  </sheetViews>
  <sheetFormatPr defaultColWidth="8.85546875" defaultRowHeight="15.75" x14ac:dyDescent="0.25"/>
  <cols>
    <col min="1" max="1" width="13" style="9" customWidth="1"/>
    <col min="2" max="16384" width="8.85546875" style="2"/>
  </cols>
  <sheetData>
    <row r="1" spans="1:18" x14ac:dyDescent="0.25">
      <c r="A1" s="1" t="s">
        <v>0</v>
      </c>
    </row>
    <row r="2" spans="1:18" x14ac:dyDescent="0.25">
      <c r="A2" s="1"/>
    </row>
    <row r="3" spans="1:18" ht="251.25" customHeight="1" x14ac:dyDescent="0.2">
      <c r="A3" s="28" t="s">
        <v>110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</row>
    <row r="4" spans="1:18" ht="12.75" customHeight="1" x14ac:dyDescent="0.2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8" ht="18.75" customHeight="1" x14ac:dyDescent="0.2">
      <c r="A5" s="31" t="s">
        <v>111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</row>
    <row r="6" spans="1:18" ht="12.75" customHeight="1" x14ac:dyDescent="0.2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 x14ac:dyDescent="0.25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</row>
    <row r="8" spans="1:18" ht="15.75" customHeight="1" x14ac:dyDescent="0.2">
      <c r="A8" s="30" t="s">
        <v>109</v>
      </c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</row>
    <row r="9" spans="1:18" ht="12" customHeight="1" x14ac:dyDescent="0.2">
      <c r="A9" s="7"/>
    </row>
    <row r="10" spans="1:18" ht="66" customHeight="1" x14ac:dyDescent="0.2">
      <c r="A10" s="7"/>
      <c r="B10" s="8"/>
    </row>
    <row r="11" spans="1:18" ht="43.5" customHeight="1" x14ac:dyDescent="0.2">
      <c r="A11" s="7"/>
    </row>
    <row r="12" spans="1:18" x14ac:dyDescent="0.2">
      <c r="A12" s="7"/>
    </row>
    <row r="13" spans="1:18" ht="62.25" customHeight="1" x14ac:dyDescent="0.2">
      <c r="A13" s="7"/>
    </row>
    <row r="14" spans="1:18" x14ac:dyDescent="0.2">
      <c r="A14" s="7"/>
    </row>
    <row r="15" spans="1:18" ht="113.25" customHeight="1" x14ac:dyDescent="0.2">
      <c r="A15" s="7"/>
    </row>
    <row r="16" spans="1:18" ht="64.5" customHeight="1" x14ac:dyDescent="0.2">
      <c r="A16" s="7"/>
    </row>
    <row r="17" spans="1:1" x14ac:dyDescent="0.2">
      <c r="A17" s="7"/>
    </row>
    <row r="18" spans="1:1" ht="53.25" customHeight="1" x14ac:dyDescent="0.2">
      <c r="A18" s="7"/>
    </row>
    <row r="19" spans="1:1" x14ac:dyDescent="0.2">
      <c r="A19" s="7"/>
    </row>
    <row r="20" spans="1:1" ht="64.5" customHeight="1" x14ac:dyDescent="0.2">
      <c r="A20" s="7"/>
    </row>
    <row r="21" spans="1:1" x14ac:dyDescent="0.2">
      <c r="A21" s="7"/>
    </row>
    <row r="22" spans="1:1" ht="45.75" customHeight="1" x14ac:dyDescent="0.2">
      <c r="A22" s="7"/>
    </row>
    <row r="23" spans="1:1" x14ac:dyDescent="0.2">
      <c r="A23" s="7"/>
    </row>
    <row r="24" spans="1:1" ht="46.5" customHeight="1" x14ac:dyDescent="0.2">
      <c r="A24" s="7"/>
    </row>
    <row r="25" spans="1:1" x14ac:dyDescent="0.2">
      <c r="A25" s="7"/>
    </row>
    <row r="26" spans="1:1" x14ac:dyDescent="0.2">
      <c r="A26" s="7"/>
    </row>
    <row r="27" spans="1:1" x14ac:dyDescent="0.2">
      <c r="A27" s="7"/>
    </row>
    <row r="28" spans="1:1" x14ac:dyDescent="0.2">
      <c r="A28" s="7"/>
    </row>
    <row r="29" spans="1:1" x14ac:dyDescent="0.2">
      <c r="A29" s="7"/>
    </row>
    <row r="30" spans="1:1" ht="63" customHeight="1" x14ac:dyDescent="0.2">
      <c r="A30" s="7"/>
    </row>
    <row r="31" spans="1:1" x14ac:dyDescent="0.2">
      <c r="A31" s="7"/>
    </row>
    <row r="32" spans="1:1" ht="46.5" customHeight="1" x14ac:dyDescent="0.2">
      <c r="A32" s="7"/>
    </row>
    <row r="33" spans="1:1" x14ac:dyDescent="0.2">
      <c r="A33" s="7"/>
    </row>
    <row r="34" spans="1:1" x14ac:dyDescent="0.2">
      <c r="A34" s="7"/>
    </row>
    <row r="35" spans="1:1" x14ac:dyDescent="0.2">
      <c r="A35" s="7"/>
    </row>
    <row r="36" spans="1:1" x14ac:dyDescent="0.2">
      <c r="A36" s="7"/>
    </row>
    <row r="37" spans="1:1" x14ac:dyDescent="0.2">
      <c r="A37" s="7"/>
    </row>
    <row r="38" spans="1:1" ht="63.75" customHeight="1" x14ac:dyDescent="0.2">
      <c r="A38" s="7"/>
    </row>
    <row r="39" spans="1:1" x14ac:dyDescent="0.2">
      <c r="A39" s="7"/>
    </row>
    <row r="40" spans="1:1" ht="63" customHeight="1" x14ac:dyDescent="0.2">
      <c r="A40" s="7"/>
    </row>
    <row r="41" spans="1:1" ht="47.25" customHeight="1" x14ac:dyDescent="0.2">
      <c r="A41" s="7"/>
    </row>
    <row r="42" spans="1:1" ht="48" customHeight="1" x14ac:dyDescent="0.2">
      <c r="A42" s="7"/>
    </row>
    <row r="43" spans="1:1" x14ac:dyDescent="0.2">
      <c r="A43" s="7"/>
    </row>
    <row r="44" spans="1:1" x14ac:dyDescent="0.2">
      <c r="A44" s="7"/>
    </row>
    <row r="45" spans="1:1" ht="47.25" customHeight="1" x14ac:dyDescent="0.2">
      <c r="A45" s="7"/>
    </row>
    <row r="46" spans="1:1" ht="47.25" customHeight="1" x14ac:dyDescent="0.2">
      <c r="A46" s="7"/>
    </row>
    <row r="47" spans="1:1" ht="62.25" customHeight="1" x14ac:dyDescent="0.2">
      <c r="A47" s="7"/>
    </row>
    <row r="48" spans="1:1" ht="30.75" customHeight="1" x14ac:dyDescent="0.2">
      <c r="A48" s="7"/>
    </row>
    <row r="49" spans="1:1" ht="47.25" customHeight="1" x14ac:dyDescent="0.2">
      <c r="A49" s="7"/>
    </row>
    <row r="50" spans="1:1" ht="26.25" customHeight="1" x14ac:dyDescent="0.2">
      <c r="A50" s="7"/>
    </row>
    <row r="51" spans="1:1" x14ac:dyDescent="0.2">
      <c r="A51" s="7"/>
    </row>
    <row r="52" spans="1:1" x14ac:dyDescent="0.2">
      <c r="A52" s="7"/>
    </row>
    <row r="53" spans="1:1" x14ac:dyDescent="0.25">
      <c r="A53" s="5"/>
    </row>
    <row r="54" spans="1:1" x14ac:dyDescent="0.2">
      <c r="A54" s="7"/>
    </row>
    <row r="520" spans="1:11" x14ac:dyDescent="0.2">
      <c r="A520" s="30" t="s">
        <v>1</v>
      </c>
      <c r="B520" s="30"/>
      <c r="C520" s="30"/>
      <c r="D520" s="30"/>
      <c r="E520" s="30"/>
      <c r="F520" s="30"/>
      <c r="G520" s="30"/>
      <c r="H520" s="30"/>
      <c r="I520" s="30"/>
      <c r="J520" s="30"/>
      <c r="K520" s="30"/>
    </row>
  </sheetData>
  <mergeCells count="4">
    <mergeCell ref="A3:R3"/>
    <mergeCell ref="A8:R8"/>
    <mergeCell ref="A520:K520"/>
    <mergeCell ref="A5:R5"/>
  </mergeCells>
  <pageMargins left="0.19685039370078741" right="0.19685039370078741" top="0.19685039370078741" bottom="0.19685039370078741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90"/>
  <sheetViews>
    <sheetView workbookViewId="0">
      <selection activeCell="G88" sqref="G88"/>
    </sheetView>
  </sheetViews>
  <sheetFormatPr defaultRowHeight="12.75" x14ac:dyDescent="0.2"/>
  <cols>
    <col min="1" max="1" width="9.140625" style="12"/>
    <col min="2" max="2" width="20" style="12" bestFit="1" customWidth="1"/>
    <col min="3" max="3" width="11" style="12" bestFit="1" customWidth="1"/>
    <col min="4" max="4" width="26.140625" style="12" bestFit="1" customWidth="1"/>
    <col min="5" max="5" width="15" style="12" customWidth="1"/>
    <col min="6" max="6" width="23.28515625" style="12" customWidth="1"/>
    <col min="7" max="7" width="17.85546875" style="12" customWidth="1"/>
    <col min="8" max="257" width="9.140625" style="12"/>
    <col min="258" max="258" width="20" style="12" bestFit="1" customWidth="1"/>
    <col min="259" max="259" width="11" style="12" bestFit="1" customWidth="1"/>
    <col min="260" max="260" width="26.140625" style="12" bestFit="1" customWidth="1"/>
    <col min="261" max="261" width="15" style="12" customWidth="1"/>
    <col min="262" max="262" width="23.28515625" style="12" customWidth="1"/>
    <col min="263" max="263" width="17.85546875" style="12" customWidth="1"/>
    <col min="264" max="513" width="9.140625" style="12"/>
    <col min="514" max="514" width="20" style="12" bestFit="1" customWidth="1"/>
    <col min="515" max="515" width="11" style="12" bestFit="1" customWidth="1"/>
    <col min="516" max="516" width="26.140625" style="12" bestFit="1" customWidth="1"/>
    <col min="517" max="517" width="15" style="12" customWidth="1"/>
    <col min="518" max="518" width="23.28515625" style="12" customWidth="1"/>
    <col min="519" max="519" width="17.85546875" style="12" customWidth="1"/>
    <col min="520" max="769" width="9.140625" style="12"/>
    <col min="770" max="770" width="20" style="12" bestFit="1" customWidth="1"/>
    <col min="771" max="771" width="11" style="12" bestFit="1" customWidth="1"/>
    <col min="772" max="772" width="26.140625" style="12" bestFit="1" customWidth="1"/>
    <col min="773" max="773" width="15" style="12" customWidth="1"/>
    <col min="774" max="774" width="23.28515625" style="12" customWidth="1"/>
    <col min="775" max="775" width="17.85546875" style="12" customWidth="1"/>
    <col min="776" max="1025" width="9.140625" style="12"/>
    <col min="1026" max="1026" width="20" style="12" bestFit="1" customWidth="1"/>
    <col min="1027" max="1027" width="11" style="12" bestFit="1" customWidth="1"/>
    <col min="1028" max="1028" width="26.140625" style="12" bestFit="1" customWidth="1"/>
    <col min="1029" max="1029" width="15" style="12" customWidth="1"/>
    <col min="1030" max="1030" width="23.28515625" style="12" customWidth="1"/>
    <col min="1031" max="1031" width="17.85546875" style="12" customWidth="1"/>
    <col min="1032" max="1281" width="9.140625" style="12"/>
    <col min="1282" max="1282" width="20" style="12" bestFit="1" customWidth="1"/>
    <col min="1283" max="1283" width="11" style="12" bestFit="1" customWidth="1"/>
    <col min="1284" max="1284" width="26.140625" style="12" bestFit="1" customWidth="1"/>
    <col min="1285" max="1285" width="15" style="12" customWidth="1"/>
    <col min="1286" max="1286" width="23.28515625" style="12" customWidth="1"/>
    <col min="1287" max="1287" width="17.85546875" style="12" customWidth="1"/>
    <col min="1288" max="1537" width="9.140625" style="12"/>
    <col min="1538" max="1538" width="20" style="12" bestFit="1" customWidth="1"/>
    <col min="1539" max="1539" width="11" style="12" bestFit="1" customWidth="1"/>
    <col min="1540" max="1540" width="26.140625" style="12" bestFit="1" customWidth="1"/>
    <col min="1541" max="1541" width="15" style="12" customWidth="1"/>
    <col min="1542" max="1542" width="23.28515625" style="12" customWidth="1"/>
    <col min="1543" max="1543" width="17.85546875" style="12" customWidth="1"/>
    <col min="1544" max="1793" width="9.140625" style="12"/>
    <col min="1794" max="1794" width="20" style="12" bestFit="1" customWidth="1"/>
    <col min="1795" max="1795" width="11" style="12" bestFit="1" customWidth="1"/>
    <col min="1796" max="1796" width="26.140625" style="12" bestFit="1" customWidth="1"/>
    <col min="1797" max="1797" width="15" style="12" customWidth="1"/>
    <col min="1798" max="1798" width="23.28515625" style="12" customWidth="1"/>
    <col min="1799" max="1799" width="17.85546875" style="12" customWidth="1"/>
    <col min="1800" max="2049" width="9.140625" style="12"/>
    <col min="2050" max="2050" width="20" style="12" bestFit="1" customWidth="1"/>
    <col min="2051" max="2051" width="11" style="12" bestFit="1" customWidth="1"/>
    <col min="2052" max="2052" width="26.140625" style="12" bestFit="1" customWidth="1"/>
    <col min="2053" max="2053" width="15" style="12" customWidth="1"/>
    <col min="2054" max="2054" width="23.28515625" style="12" customWidth="1"/>
    <col min="2055" max="2055" width="17.85546875" style="12" customWidth="1"/>
    <col min="2056" max="2305" width="9.140625" style="12"/>
    <col min="2306" max="2306" width="20" style="12" bestFit="1" customWidth="1"/>
    <col min="2307" max="2307" width="11" style="12" bestFit="1" customWidth="1"/>
    <col min="2308" max="2308" width="26.140625" style="12" bestFit="1" customWidth="1"/>
    <col min="2309" max="2309" width="15" style="12" customWidth="1"/>
    <col min="2310" max="2310" width="23.28515625" style="12" customWidth="1"/>
    <col min="2311" max="2311" width="17.85546875" style="12" customWidth="1"/>
    <col min="2312" max="2561" width="9.140625" style="12"/>
    <col min="2562" max="2562" width="20" style="12" bestFit="1" customWidth="1"/>
    <col min="2563" max="2563" width="11" style="12" bestFit="1" customWidth="1"/>
    <col min="2564" max="2564" width="26.140625" style="12" bestFit="1" customWidth="1"/>
    <col min="2565" max="2565" width="15" style="12" customWidth="1"/>
    <col min="2566" max="2566" width="23.28515625" style="12" customWidth="1"/>
    <col min="2567" max="2567" width="17.85546875" style="12" customWidth="1"/>
    <col min="2568" max="2817" width="9.140625" style="12"/>
    <col min="2818" max="2818" width="20" style="12" bestFit="1" customWidth="1"/>
    <col min="2819" max="2819" width="11" style="12" bestFit="1" customWidth="1"/>
    <col min="2820" max="2820" width="26.140625" style="12" bestFit="1" customWidth="1"/>
    <col min="2821" max="2821" width="15" style="12" customWidth="1"/>
    <col min="2822" max="2822" width="23.28515625" style="12" customWidth="1"/>
    <col min="2823" max="2823" width="17.85546875" style="12" customWidth="1"/>
    <col min="2824" max="3073" width="9.140625" style="12"/>
    <col min="3074" max="3074" width="20" style="12" bestFit="1" customWidth="1"/>
    <col min="3075" max="3075" width="11" style="12" bestFit="1" customWidth="1"/>
    <col min="3076" max="3076" width="26.140625" style="12" bestFit="1" customWidth="1"/>
    <col min="3077" max="3077" width="15" style="12" customWidth="1"/>
    <col min="3078" max="3078" width="23.28515625" style="12" customWidth="1"/>
    <col min="3079" max="3079" width="17.85546875" style="12" customWidth="1"/>
    <col min="3080" max="3329" width="9.140625" style="12"/>
    <col min="3330" max="3330" width="20" style="12" bestFit="1" customWidth="1"/>
    <col min="3331" max="3331" width="11" style="12" bestFit="1" customWidth="1"/>
    <col min="3332" max="3332" width="26.140625" style="12" bestFit="1" customWidth="1"/>
    <col min="3333" max="3333" width="15" style="12" customWidth="1"/>
    <col min="3334" max="3334" width="23.28515625" style="12" customWidth="1"/>
    <col min="3335" max="3335" width="17.85546875" style="12" customWidth="1"/>
    <col min="3336" max="3585" width="9.140625" style="12"/>
    <col min="3586" max="3586" width="20" style="12" bestFit="1" customWidth="1"/>
    <col min="3587" max="3587" width="11" style="12" bestFit="1" customWidth="1"/>
    <col min="3588" max="3588" width="26.140625" style="12" bestFit="1" customWidth="1"/>
    <col min="3589" max="3589" width="15" style="12" customWidth="1"/>
    <col min="3590" max="3590" width="23.28515625" style="12" customWidth="1"/>
    <col min="3591" max="3591" width="17.85546875" style="12" customWidth="1"/>
    <col min="3592" max="3841" width="9.140625" style="12"/>
    <col min="3842" max="3842" width="20" style="12" bestFit="1" customWidth="1"/>
    <col min="3843" max="3843" width="11" style="12" bestFit="1" customWidth="1"/>
    <col min="3844" max="3844" width="26.140625" style="12" bestFit="1" customWidth="1"/>
    <col min="3845" max="3845" width="15" style="12" customWidth="1"/>
    <col min="3846" max="3846" width="23.28515625" style="12" customWidth="1"/>
    <col min="3847" max="3847" width="17.85546875" style="12" customWidth="1"/>
    <col min="3848" max="4097" width="9.140625" style="12"/>
    <col min="4098" max="4098" width="20" style="12" bestFit="1" customWidth="1"/>
    <col min="4099" max="4099" width="11" style="12" bestFit="1" customWidth="1"/>
    <col min="4100" max="4100" width="26.140625" style="12" bestFit="1" customWidth="1"/>
    <col min="4101" max="4101" width="15" style="12" customWidth="1"/>
    <col min="4102" max="4102" width="23.28515625" style="12" customWidth="1"/>
    <col min="4103" max="4103" width="17.85546875" style="12" customWidth="1"/>
    <col min="4104" max="4353" width="9.140625" style="12"/>
    <col min="4354" max="4354" width="20" style="12" bestFit="1" customWidth="1"/>
    <col min="4355" max="4355" width="11" style="12" bestFit="1" customWidth="1"/>
    <col min="4356" max="4356" width="26.140625" style="12" bestFit="1" customWidth="1"/>
    <col min="4357" max="4357" width="15" style="12" customWidth="1"/>
    <col min="4358" max="4358" width="23.28515625" style="12" customWidth="1"/>
    <col min="4359" max="4359" width="17.85546875" style="12" customWidth="1"/>
    <col min="4360" max="4609" width="9.140625" style="12"/>
    <col min="4610" max="4610" width="20" style="12" bestFit="1" customWidth="1"/>
    <col min="4611" max="4611" width="11" style="12" bestFit="1" customWidth="1"/>
    <col min="4612" max="4612" width="26.140625" style="12" bestFit="1" customWidth="1"/>
    <col min="4613" max="4613" width="15" style="12" customWidth="1"/>
    <col min="4614" max="4614" width="23.28515625" style="12" customWidth="1"/>
    <col min="4615" max="4615" width="17.85546875" style="12" customWidth="1"/>
    <col min="4616" max="4865" width="9.140625" style="12"/>
    <col min="4866" max="4866" width="20" style="12" bestFit="1" customWidth="1"/>
    <col min="4867" max="4867" width="11" style="12" bestFit="1" customWidth="1"/>
    <col min="4868" max="4868" width="26.140625" style="12" bestFit="1" customWidth="1"/>
    <col min="4869" max="4869" width="15" style="12" customWidth="1"/>
    <col min="4870" max="4870" width="23.28515625" style="12" customWidth="1"/>
    <col min="4871" max="4871" width="17.85546875" style="12" customWidth="1"/>
    <col min="4872" max="5121" width="9.140625" style="12"/>
    <col min="5122" max="5122" width="20" style="12" bestFit="1" customWidth="1"/>
    <col min="5123" max="5123" width="11" style="12" bestFit="1" customWidth="1"/>
    <col min="5124" max="5124" width="26.140625" style="12" bestFit="1" customWidth="1"/>
    <col min="5125" max="5125" width="15" style="12" customWidth="1"/>
    <col min="5126" max="5126" width="23.28515625" style="12" customWidth="1"/>
    <col min="5127" max="5127" width="17.85546875" style="12" customWidth="1"/>
    <col min="5128" max="5377" width="9.140625" style="12"/>
    <col min="5378" max="5378" width="20" style="12" bestFit="1" customWidth="1"/>
    <col min="5379" max="5379" width="11" style="12" bestFit="1" customWidth="1"/>
    <col min="5380" max="5380" width="26.140625" style="12" bestFit="1" customWidth="1"/>
    <col min="5381" max="5381" width="15" style="12" customWidth="1"/>
    <col min="5382" max="5382" width="23.28515625" style="12" customWidth="1"/>
    <col min="5383" max="5383" width="17.85546875" style="12" customWidth="1"/>
    <col min="5384" max="5633" width="9.140625" style="12"/>
    <col min="5634" max="5634" width="20" style="12" bestFit="1" customWidth="1"/>
    <col min="5635" max="5635" width="11" style="12" bestFit="1" customWidth="1"/>
    <col min="5636" max="5636" width="26.140625" style="12" bestFit="1" customWidth="1"/>
    <col min="5637" max="5637" width="15" style="12" customWidth="1"/>
    <col min="5638" max="5638" width="23.28515625" style="12" customWidth="1"/>
    <col min="5639" max="5639" width="17.85546875" style="12" customWidth="1"/>
    <col min="5640" max="5889" width="9.140625" style="12"/>
    <col min="5890" max="5890" width="20" style="12" bestFit="1" customWidth="1"/>
    <col min="5891" max="5891" width="11" style="12" bestFit="1" customWidth="1"/>
    <col min="5892" max="5892" width="26.140625" style="12" bestFit="1" customWidth="1"/>
    <col min="5893" max="5893" width="15" style="12" customWidth="1"/>
    <col min="5894" max="5894" width="23.28515625" style="12" customWidth="1"/>
    <col min="5895" max="5895" width="17.85546875" style="12" customWidth="1"/>
    <col min="5896" max="6145" width="9.140625" style="12"/>
    <col min="6146" max="6146" width="20" style="12" bestFit="1" customWidth="1"/>
    <col min="6147" max="6147" width="11" style="12" bestFit="1" customWidth="1"/>
    <col min="6148" max="6148" width="26.140625" style="12" bestFit="1" customWidth="1"/>
    <col min="6149" max="6149" width="15" style="12" customWidth="1"/>
    <col min="6150" max="6150" width="23.28515625" style="12" customWidth="1"/>
    <col min="6151" max="6151" width="17.85546875" style="12" customWidth="1"/>
    <col min="6152" max="6401" width="9.140625" style="12"/>
    <col min="6402" max="6402" width="20" style="12" bestFit="1" customWidth="1"/>
    <col min="6403" max="6403" width="11" style="12" bestFit="1" customWidth="1"/>
    <col min="6404" max="6404" width="26.140625" style="12" bestFit="1" customWidth="1"/>
    <col min="6405" max="6405" width="15" style="12" customWidth="1"/>
    <col min="6406" max="6406" width="23.28515625" style="12" customWidth="1"/>
    <col min="6407" max="6407" width="17.85546875" style="12" customWidth="1"/>
    <col min="6408" max="6657" width="9.140625" style="12"/>
    <col min="6658" max="6658" width="20" style="12" bestFit="1" customWidth="1"/>
    <col min="6659" max="6659" width="11" style="12" bestFit="1" customWidth="1"/>
    <col min="6660" max="6660" width="26.140625" style="12" bestFit="1" customWidth="1"/>
    <col min="6661" max="6661" width="15" style="12" customWidth="1"/>
    <col min="6662" max="6662" width="23.28515625" style="12" customWidth="1"/>
    <col min="6663" max="6663" width="17.85546875" style="12" customWidth="1"/>
    <col min="6664" max="6913" width="9.140625" style="12"/>
    <col min="6914" max="6914" width="20" style="12" bestFit="1" customWidth="1"/>
    <col min="6915" max="6915" width="11" style="12" bestFit="1" customWidth="1"/>
    <col min="6916" max="6916" width="26.140625" style="12" bestFit="1" customWidth="1"/>
    <col min="6917" max="6917" width="15" style="12" customWidth="1"/>
    <col min="6918" max="6918" width="23.28515625" style="12" customWidth="1"/>
    <col min="6919" max="6919" width="17.85546875" style="12" customWidth="1"/>
    <col min="6920" max="7169" width="9.140625" style="12"/>
    <col min="7170" max="7170" width="20" style="12" bestFit="1" customWidth="1"/>
    <col min="7171" max="7171" width="11" style="12" bestFit="1" customWidth="1"/>
    <col min="7172" max="7172" width="26.140625" style="12" bestFit="1" customWidth="1"/>
    <col min="7173" max="7173" width="15" style="12" customWidth="1"/>
    <col min="7174" max="7174" width="23.28515625" style="12" customWidth="1"/>
    <col min="7175" max="7175" width="17.85546875" style="12" customWidth="1"/>
    <col min="7176" max="7425" width="9.140625" style="12"/>
    <col min="7426" max="7426" width="20" style="12" bestFit="1" customWidth="1"/>
    <col min="7427" max="7427" width="11" style="12" bestFit="1" customWidth="1"/>
    <col min="7428" max="7428" width="26.140625" style="12" bestFit="1" customWidth="1"/>
    <col min="7429" max="7429" width="15" style="12" customWidth="1"/>
    <col min="7430" max="7430" width="23.28515625" style="12" customWidth="1"/>
    <col min="7431" max="7431" width="17.85546875" style="12" customWidth="1"/>
    <col min="7432" max="7681" width="9.140625" style="12"/>
    <col min="7682" max="7682" width="20" style="12" bestFit="1" customWidth="1"/>
    <col min="7683" max="7683" width="11" style="12" bestFit="1" customWidth="1"/>
    <col min="7684" max="7684" width="26.140625" style="12" bestFit="1" customWidth="1"/>
    <col min="7685" max="7685" width="15" style="12" customWidth="1"/>
    <col min="7686" max="7686" width="23.28515625" style="12" customWidth="1"/>
    <col min="7687" max="7687" width="17.85546875" style="12" customWidth="1"/>
    <col min="7688" max="7937" width="9.140625" style="12"/>
    <col min="7938" max="7938" width="20" style="12" bestFit="1" customWidth="1"/>
    <col min="7939" max="7939" width="11" style="12" bestFit="1" customWidth="1"/>
    <col min="7940" max="7940" width="26.140625" style="12" bestFit="1" customWidth="1"/>
    <col min="7941" max="7941" width="15" style="12" customWidth="1"/>
    <col min="7942" max="7942" width="23.28515625" style="12" customWidth="1"/>
    <col min="7943" max="7943" width="17.85546875" style="12" customWidth="1"/>
    <col min="7944" max="8193" width="9.140625" style="12"/>
    <col min="8194" max="8194" width="20" style="12" bestFit="1" customWidth="1"/>
    <col min="8195" max="8195" width="11" style="12" bestFit="1" customWidth="1"/>
    <col min="8196" max="8196" width="26.140625" style="12" bestFit="1" customWidth="1"/>
    <col min="8197" max="8197" width="15" style="12" customWidth="1"/>
    <col min="8198" max="8198" width="23.28515625" style="12" customWidth="1"/>
    <col min="8199" max="8199" width="17.85546875" style="12" customWidth="1"/>
    <col min="8200" max="8449" width="9.140625" style="12"/>
    <col min="8450" max="8450" width="20" style="12" bestFit="1" customWidth="1"/>
    <col min="8451" max="8451" width="11" style="12" bestFit="1" customWidth="1"/>
    <col min="8452" max="8452" width="26.140625" style="12" bestFit="1" customWidth="1"/>
    <col min="8453" max="8453" width="15" style="12" customWidth="1"/>
    <col min="8454" max="8454" width="23.28515625" style="12" customWidth="1"/>
    <col min="8455" max="8455" width="17.85546875" style="12" customWidth="1"/>
    <col min="8456" max="8705" width="9.140625" style="12"/>
    <col min="8706" max="8706" width="20" style="12" bestFit="1" customWidth="1"/>
    <col min="8707" max="8707" width="11" style="12" bestFit="1" customWidth="1"/>
    <col min="8708" max="8708" width="26.140625" style="12" bestFit="1" customWidth="1"/>
    <col min="8709" max="8709" width="15" style="12" customWidth="1"/>
    <col min="8710" max="8710" width="23.28515625" style="12" customWidth="1"/>
    <col min="8711" max="8711" width="17.85546875" style="12" customWidth="1"/>
    <col min="8712" max="8961" width="9.140625" style="12"/>
    <col min="8962" max="8962" width="20" style="12" bestFit="1" customWidth="1"/>
    <col min="8963" max="8963" width="11" style="12" bestFit="1" customWidth="1"/>
    <col min="8964" max="8964" width="26.140625" style="12" bestFit="1" customWidth="1"/>
    <col min="8965" max="8965" width="15" style="12" customWidth="1"/>
    <col min="8966" max="8966" width="23.28515625" style="12" customWidth="1"/>
    <col min="8967" max="8967" width="17.85546875" style="12" customWidth="1"/>
    <col min="8968" max="9217" width="9.140625" style="12"/>
    <col min="9218" max="9218" width="20" style="12" bestFit="1" customWidth="1"/>
    <col min="9219" max="9219" width="11" style="12" bestFit="1" customWidth="1"/>
    <col min="9220" max="9220" width="26.140625" style="12" bestFit="1" customWidth="1"/>
    <col min="9221" max="9221" width="15" style="12" customWidth="1"/>
    <col min="9222" max="9222" width="23.28515625" style="12" customWidth="1"/>
    <col min="9223" max="9223" width="17.85546875" style="12" customWidth="1"/>
    <col min="9224" max="9473" width="9.140625" style="12"/>
    <col min="9474" max="9474" width="20" style="12" bestFit="1" customWidth="1"/>
    <col min="9475" max="9475" width="11" style="12" bestFit="1" customWidth="1"/>
    <col min="9476" max="9476" width="26.140625" style="12" bestFit="1" customWidth="1"/>
    <col min="9477" max="9477" width="15" style="12" customWidth="1"/>
    <col min="9478" max="9478" width="23.28515625" style="12" customWidth="1"/>
    <col min="9479" max="9479" width="17.85546875" style="12" customWidth="1"/>
    <col min="9480" max="9729" width="9.140625" style="12"/>
    <col min="9730" max="9730" width="20" style="12" bestFit="1" customWidth="1"/>
    <col min="9731" max="9731" width="11" style="12" bestFit="1" customWidth="1"/>
    <col min="9732" max="9732" width="26.140625" style="12" bestFit="1" customWidth="1"/>
    <col min="9733" max="9733" width="15" style="12" customWidth="1"/>
    <col min="9734" max="9734" width="23.28515625" style="12" customWidth="1"/>
    <col min="9735" max="9735" width="17.85546875" style="12" customWidth="1"/>
    <col min="9736" max="9985" width="9.140625" style="12"/>
    <col min="9986" max="9986" width="20" style="12" bestFit="1" customWidth="1"/>
    <col min="9987" max="9987" width="11" style="12" bestFit="1" customWidth="1"/>
    <col min="9988" max="9988" width="26.140625" style="12" bestFit="1" customWidth="1"/>
    <col min="9989" max="9989" width="15" style="12" customWidth="1"/>
    <col min="9990" max="9990" width="23.28515625" style="12" customWidth="1"/>
    <col min="9991" max="9991" width="17.85546875" style="12" customWidth="1"/>
    <col min="9992" max="10241" width="9.140625" style="12"/>
    <col min="10242" max="10242" width="20" style="12" bestFit="1" customWidth="1"/>
    <col min="10243" max="10243" width="11" style="12" bestFit="1" customWidth="1"/>
    <col min="10244" max="10244" width="26.140625" style="12" bestFit="1" customWidth="1"/>
    <col min="10245" max="10245" width="15" style="12" customWidth="1"/>
    <col min="10246" max="10246" width="23.28515625" style="12" customWidth="1"/>
    <col min="10247" max="10247" width="17.85546875" style="12" customWidth="1"/>
    <col min="10248" max="10497" width="9.140625" style="12"/>
    <col min="10498" max="10498" width="20" style="12" bestFit="1" customWidth="1"/>
    <col min="10499" max="10499" width="11" style="12" bestFit="1" customWidth="1"/>
    <col min="10500" max="10500" width="26.140625" style="12" bestFit="1" customWidth="1"/>
    <col min="10501" max="10501" width="15" style="12" customWidth="1"/>
    <col min="10502" max="10502" width="23.28515625" style="12" customWidth="1"/>
    <col min="10503" max="10503" width="17.85546875" style="12" customWidth="1"/>
    <col min="10504" max="10753" width="9.140625" style="12"/>
    <col min="10754" max="10754" width="20" style="12" bestFit="1" customWidth="1"/>
    <col min="10755" max="10755" width="11" style="12" bestFit="1" customWidth="1"/>
    <col min="10756" max="10756" width="26.140625" style="12" bestFit="1" customWidth="1"/>
    <col min="10757" max="10757" width="15" style="12" customWidth="1"/>
    <col min="10758" max="10758" width="23.28515625" style="12" customWidth="1"/>
    <col min="10759" max="10759" width="17.85546875" style="12" customWidth="1"/>
    <col min="10760" max="11009" width="9.140625" style="12"/>
    <col min="11010" max="11010" width="20" style="12" bestFit="1" customWidth="1"/>
    <col min="11011" max="11011" width="11" style="12" bestFit="1" customWidth="1"/>
    <col min="11012" max="11012" width="26.140625" style="12" bestFit="1" customWidth="1"/>
    <col min="11013" max="11013" width="15" style="12" customWidth="1"/>
    <col min="11014" max="11014" width="23.28515625" style="12" customWidth="1"/>
    <col min="11015" max="11015" width="17.85546875" style="12" customWidth="1"/>
    <col min="11016" max="11265" width="9.140625" style="12"/>
    <col min="11266" max="11266" width="20" style="12" bestFit="1" customWidth="1"/>
    <col min="11267" max="11267" width="11" style="12" bestFit="1" customWidth="1"/>
    <col min="11268" max="11268" width="26.140625" style="12" bestFit="1" customWidth="1"/>
    <col min="11269" max="11269" width="15" style="12" customWidth="1"/>
    <col min="11270" max="11270" width="23.28515625" style="12" customWidth="1"/>
    <col min="11271" max="11271" width="17.85546875" style="12" customWidth="1"/>
    <col min="11272" max="11521" width="9.140625" style="12"/>
    <col min="11522" max="11522" width="20" style="12" bestFit="1" customWidth="1"/>
    <col min="11523" max="11523" width="11" style="12" bestFit="1" customWidth="1"/>
    <col min="11524" max="11524" width="26.140625" style="12" bestFit="1" customWidth="1"/>
    <col min="11525" max="11525" width="15" style="12" customWidth="1"/>
    <col min="11526" max="11526" width="23.28515625" style="12" customWidth="1"/>
    <col min="11527" max="11527" width="17.85546875" style="12" customWidth="1"/>
    <col min="11528" max="11777" width="9.140625" style="12"/>
    <col min="11778" max="11778" width="20" style="12" bestFit="1" customWidth="1"/>
    <col min="11779" max="11779" width="11" style="12" bestFit="1" customWidth="1"/>
    <col min="11780" max="11780" width="26.140625" style="12" bestFit="1" customWidth="1"/>
    <col min="11781" max="11781" width="15" style="12" customWidth="1"/>
    <col min="11782" max="11782" width="23.28515625" style="12" customWidth="1"/>
    <col min="11783" max="11783" width="17.85546875" style="12" customWidth="1"/>
    <col min="11784" max="12033" width="9.140625" style="12"/>
    <col min="12034" max="12034" width="20" style="12" bestFit="1" customWidth="1"/>
    <col min="12035" max="12035" width="11" style="12" bestFit="1" customWidth="1"/>
    <col min="12036" max="12036" width="26.140625" style="12" bestFit="1" customWidth="1"/>
    <col min="12037" max="12037" width="15" style="12" customWidth="1"/>
    <col min="12038" max="12038" width="23.28515625" style="12" customWidth="1"/>
    <col min="12039" max="12039" width="17.85546875" style="12" customWidth="1"/>
    <col min="12040" max="12289" width="9.140625" style="12"/>
    <col min="12290" max="12290" width="20" style="12" bestFit="1" customWidth="1"/>
    <col min="12291" max="12291" width="11" style="12" bestFit="1" customWidth="1"/>
    <col min="12292" max="12292" width="26.140625" style="12" bestFit="1" customWidth="1"/>
    <col min="12293" max="12293" width="15" style="12" customWidth="1"/>
    <col min="12294" max="12294" width="23.28515625" style="12" customWidth="1"/>
    <col min="12295" max="12295" width="17.85546875" style="12" customWidth="1"/>
    <col min="12296" max="12545" width="9.140625" style="12"/>
    <col min="12546" max="12546" width="20" style="12" bestFit="1" customWidth="1"/>
    <col min="12547" max="12547" width="11" style="12" bestFit="1" customWidth="1"/>
    <col min="12548" max="12548" width="26.140625" style="12" bestFit="1" customWidth="1"/>
    <col min="12549" max="12549" width="15" style="12" customWidth="1"/>
    <col min="12550" max="12550" width="23.28515625" style="12" customWidth="1"/>
    <col min="12551" max="12551" width="17.85546875" style="12" customWidth="1"/>
    <col min="12552" max="12801" width="9.140625" style="12"/>
    <col min="12802" max="12802" width="20" style="12" bestFit="1" customWidth="1"/>
    <col min="12803" max="12803" width="11" style="12" bestFit="1" customWidth="1"/>
    <col min="12804" max="12804" width="26.140625" style="12" bestFit="1" customWidth="1"/>
    <col min="12805" max="12805" width="15" style="12" customWidth="1"/>
    <col min="12806" max="12806" width="23.28515625" style="12" customWidth="1"/>
    <col min="12807" max="12807" width="17.85546875" style="12" customWidth="1"/>
    <col min="12808" max="13057" width="9.140625" style="12"/>
    <col min="13058" max="13058" width="20" style="12" bestFit="1" customWidth="1"/>
    <col min="13059" max="13059" width="11" style="12" bestFit="1" customWidth="1"/>
    <col min="13060" max="13060" width="26.140625" style="12" bestFit="1" customWidth="1"/>
    <col min="13061" max="13061" width="15" style="12" customWidth="1"/>
    <col min="13062" max="13062" width="23.28515625" style="12" customWidth="1"/>
    <col min="13063" max="13063" width="17.85546875" style="12" customWidth="1"/>
    <col min="13064" max="13313" width="9.140625" style="12"/>
    <col min="13314" max="13314" width="20" style="12" bestFit="1" customWidth="1"/>
    <col min="13315" max="13315" width="11" style="12" bestFit="1" customWidth="1"/>
    <col min="13316" max="13316" width="26.140625" style="12" bestFit="1" customWidth="1"/>
    <col min="13317" max="13317" width="15" style="12" customWidth="1"/>
    <col min="13318" max="13318" width="23.28515625" style="12" customWidth="1"/>
    <col min="13319" max="13319" width="17.85546875" style="12" customWidth="1"/>
    <col min="13320" max="13569" width="9.140625" style="12"/>
    <col min="13570" max="13570" width="20" style="12" bestFit="1" customWidth="1"/>
    <col min="13571" max="13571" width="11" style="12" bestFit="1" customWidth="1"/>
    <col min="13572" max="13572" width="26.140625" style="12" bestFit="1" customWidth="1"/>
    <col min="13573" max="13573" width="15" style="12" customWidth="1"/>
    <col min="13574" max="13574" width="23.28515625" style="12" customWidth="1"/>
    <col min="13575" max="13575" width="17.85546875" style="12" customWidth="1"/>
    <col min="13576" max="13825" width="9.140625" style="12"/>
    <col min="13826" max="13826" width="20" style="12" bestFit="1" customWidth="1"/>
    <col min="13827" max="13827" width="11" style="12" bestFit="1" customWidth="1"/>
    <col min="13828" max="13828" width="26.140625" style="12" bestFit="1" customWidth="1"/>
    <col min="13829" max="13829" width="15" style="12" customWidth="1"/>
    <col min="13830" max="13830" width="23.28515625" style="12" customWidth="1"/>
    <col min="13831" max="13831" width="17.85546875" style="12" customWidth="1"/>
    <col min="13832" max="14081" width="9.140625" style="12"/>
    <col min="14082" max="14082" width="20" style="12" bestFit="1" customWidth="1"/>
    <col min="14083" max="14083" width="11" style="12" bestFit="1" customWidth="1"/>
    <col min="14084" max="14084" width="26.140625" style="12" bestFit="1" customWidth="1"/>
    <col min="14085" max="14085" width="15" style="12" customWidth="1"/>
    <col min="14086" max="14086" width="23.28515625" style="12" customWidth="1"/>
    <col min="14087" max="14087" width="17.85546875" style="12" customWidth="1"/>
    <col min="14088" max="14337" width="9.140625" style="12"/>
    <col min="14338" max="14338" width="20" style="12" bestFit="1" customWidth="1"/>
    <col min="14339" max="14339" width="11" style="12" bestFit="1" customWidth="1"/>
    <col min="14340" max="14340" width="26.140625" style="12" bestFit="1" customWidth="1"/>
    <col min="14341" max="14341" width="15" style="12" customWidth="1"/>
    <col min="14342" max="14342" width="23.28515625" style="12" customWidth="1"/>
    <col min="14343" max="14343" width="17.85546875" style="12" customWidth="1"/>
    <col min="14344" max="14593" width="9.140625" style="12"/>
    <col min="14594" max="14594" width="20" style="12" bestFit="1" customWidth="1"/>
    <col min="14595" max="14595" width="11" style="12" bestFit="1" customWidth="1"/>
    <col min="14596" max="14596" width="26.140625" style="12" bestFit="1" customWidth="1"/>
    <col min="14597" max="14597" width="15" style="12" customWidth="1"/>
    <col min="14598" max="14598" width="23.28515625" style="12" customWidth="1"/>
    <col min="14599" max="14599" width="17.85546875" style="12" customWidth="1"/>
    <col min="14600" max="14849" width="9.140625" style="12"/>
    <col min="14850" max="14850" width="20" style="12" bestFit="1" customWidth="1"/>
    <col min="14851" max="14851" width="11" style="12" bestFit="1" customWidth="1"/>
    <col min="14852" max="14852" width="26.140625" style="12" bestFit="1" customWidth="1"/>
    <col min="14853" max="14853" width="15" style="12" customWidth="1"/>
    <col min="14854" max="14854" width="23.28515625" style="12" customWidth="1"/>
    <col min="14855" max="14855" width="17.85546875" style="12" customWidth="1"/>
    <col min="14856" max="15105" width="9.140625" style="12"/>
    <col min="15106" max="15106" width="20" style="12" bestFit="1" customWidth="1"/>
    <col min="15107" max="15107" width="11" style="12" bestFit="1" customWidth="1"/>
    <col min="15108" max="15108" width="26.140625" style="12" bestFit="1" customWidth="1"/>
    <col min="15109" max="15109" width="15" style="12" customWidth="1"/>
    <col min="15110" max="15110" width="23.28515625" style="12" customWidth="1"/>
    <col min="15111" max="15111" width="17.85546875" style="12" customWidth="1"/>
    <col min="15112" max="15361" width="9.140625" style="12"/>
    <col min="15362" max="15362" width="20" style="12" bestFit="1" customWidth="1"/>
    <col min="15363" max="15363" width="11" style="12" bestFit="1" customWidth="1"/>
    <col min="15364" max="15364" width="26.140625" style="12" bestFit="1" customWidth="1"/>
    <col min="15365" max="15365" width="15" style="12" customWidth="1"/>
    <col min="15366" max="15366" width="23.28515625" style="12" customWidth="1"/>
    <col min="15367" max="15367" width="17.85546875" style="12" customWidth="1"/>
    <col min="15368" max="15617" width="9.140625" style="12"/>
    <col min="15618" max="15618" width="20" style="12" bestFit="1" customWidth="1"/>
    <col min="15619" max="15619" width="11" style="12" bestFit="1" customWidth="1"/>
    <col min="15620" max="15620" width="26.140625" style="12" bestFit="1" customWidth="1"/>
    <col min="15621" max="15621" width="15" style="12" customWidth="1"/>
    <col min="15622" max="15622" width="23.28515625" style="12" customWidth="1"/>
    <col min="15623" max="15623" width="17.85546875" style="12" customWidth="1"/>
    <col min="15624" max="15873" width="9.140625" style="12"/>
    <col min="15874" max="15874" width="20" style="12" bestFit="1" customWidth="1"/>
    <col min="15875" max="15875" width="11" style="12" bestFit="1" customWidth="1"/>
    <col min="15876" max="15876" width="26.140625" style="12" bestFit="1" customWidth="1"/>
    <col min="15877" max="15877" width="15" style="12" customWidth="1"/>
    <col min="15878" max="15878" width="23.28515625" style="12" customWidth="1"/>
    <col min="15879" max="15879" width="17.85546875" style="12" customWidth="1"/>
    <col min="15880" max="16129" width="9.140625" style="12"/>
    <col min="16130" max="16130" width="20" style="12" bestFit="1" customWidth="1"/>
    <col min="16131" max="16131" width="11" style="12" bestFit="1" customWidth="1"/>
    <col min="16132" max="16132" width="26.140625" style="12" bestFit="1" customWidth="1"/>
    <col min="16133" max="16133" width="15" style="12" customWidth="1"/>
    <col min="16134" max="16134" width="23.28515625" style="12" customWidth="1"/>
    <col min="16135" max="16135" width="17.85546875" style="12" customWidth="1"/>
    <col min="16136" max="16384" width="9.140625" style="12"/>
  </cols>
  <sheetData>
    <row r="3" spans="1:9" x14ac:dyDescent="0.2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1" t="s">
        <v>7</v>
      </c>
    </row>
    <row r="4" spans="1:9" x14ac:dyDescent="0.2">
      <c r="A4" s="10" t="s">
        <v>8</v>
      </c>
      <c r="B4" s="10" t="s">
        <v>9</v>
      </c>
      <c r="C4" s="10" t="s">
        <v>10</v>
      </c>
      <c r="D4" s="10" t="s">
        <v>11</v>
      </c>
      <c r="E4" s="13">
        <v>0.65</v>
      </c>
      <c r="F4" s="14">
        <v>49.99</v>
      </c>
      <c r="G4" s="12">
        <f>SUM(F4:F7,F33:F34,F44:F49,F74:F76)-H4</f>
        <v>635232.78000000026</v>
      </c>
      <c r="H4" s="15">
        <v>462551</v>
      </c>
      <c r="I4" s="15" t="s">
        <v>12</v>
      </c>
    </row>
    <row r="5" spans="1:9" x14ac:dyDescent="0.2">
      <c r="A5" s="16"/>
      <c r="B5" s="16"/>
      <c r="C5" s="10" t="s">
        <v>13</v>
      </c>
      <c r="D5" s="10" t="s">
        <v>14</v>
      </c>
      <c r="E5" s="13">
        <v>155.69999999999999</v>
      </c>
      <c r="F5" s="14">
        <v>1091.3199999999997</v>
      </c>
    </row>
    <row r="6" spans="1:9" x14ac:dyDescent="0.2">
      <c r="A6" s="16"/>
      <c r="B6" s="16"/>
      <c r="C6" s="10" t="s">
        <v>15</v>
      </c>
      <c r="D6" s="10" t="s">
        <v>16</v>
      </c>
      <c r="E6" s="13">
        <v>263</v>
      </c>
      <c r="F6" s="14">
        <v>87507.569999999978</v>
      </c>
    </row>
    <row r="7" spans="1:9" x14ac:dyDescent="0.2">
      <c r="A7" s="16"/>
      <c r="B7" s="16"/>
      <c r="C7" s="10" t="s">
        <v>17</v>
      </c>
      <c r="D7" s="10" t="s">
        <v>18</v>
      </c>
      <c r="E7" s="13">
        <v>20</v>
      </c>
      <c r="F7" s="14">
        <v>918.99</v>
      </c>
    </row>
    <row r="8" spans="1:9" x14ac:dyDescent="0.2">
      <c r="A8" s="16"/>
      <c r="B8" s="16"/>
      <c r="C8" s="10" t="s">
        <v>19</v>
      </c>
      <c r="D8" s="17" t="s">
        <v>20</v>
      </c>
      <c r="E8" s="18">
        <v>-10.572000000000003</v>
      </c>
      <c r="F8" s="19">
        <v>-118006.8</v>
      </c>
      <c r="G8" s="15" t="s">
        <v>21</v>
      </c>
    </row>
    <row r="9" spans="1:9" x14ac:dyDescent="0.2">
      <c r="A9" s="16"/>
      <c r="B9" s="16"/>
      <c r="C9" s="10" t="s">
        <v>22</v>
      </c>
      <c r="D9" s="10" t="s">
        <v>23</v>
      </c>
      <c r="E9" s="13">
        <v>0</v>
      </c>
      <c r="F9" s="14">
        <v>6486647.3599999947</v>
      </c>
      <c r="G9" s="12">
        <f>SUM(F9:F13,F51:F55)</f>
        <v>21551145.429999992</v>
      </c>
    </row>
    <row r="10" spans="1:9" x14ac:dyDescent="0.2">
      <c r="A10" s="16"/>
      <c r="B10" s="16"/>
      <c r="C10" s="10" t="s">
        <v>24</v>
      </c>
      <c r="D10" s="10" t="s">
        <v>25</v>
      </c>
      <c r="E10" s="13">
        <v>0</v>
      </c>
      <c r="F10" s="14">
        <v>72041.760000000009</v>
      </c>
    </row>
    <row r="11" spans="1:9" x14ac:dyDescent="0.2">
      <c r="A11" s="16"/>
      <c r="B11" s="16"/>
      <c r="C11" s="10" t="s">
        <v>26</v>
      </c>
      <c r="D11" s="10" t="s">
        <v>27</v>
      </c>
      <c r="E11" s="13">
        <v>0</v>
      </c>
      <c r="F11" s="14">
        <v>94556.98</v>
      </c>
    </row>
    <row r="12" spans="1:9" x14ac:dyDescent="0.2">
      <c r="A12" s="16"/>
      <c r="B12" s="16"/>
      <c r="C12" s="10" t="s">
        <v>28</v>
      </c>
      <c r="D12" s="10" t="s">
        <v>29</v>
      </c>
      <c r="E12" s="13">
        <v>0</v>
      </c>
      <c r="F12" s="14">
        <v>14549.619999999999</v>
      </c>
    </row>
    <row r="13" spans="1:9" x14ac:dyDescent="0.2">
      <c r="A13" s="16"/>
      <c r="B13" s="16"/>
      <c r="C13" s="10" t="s">
        <v>30</v>
      </c>
      <c r="D13" s="10" t="s">
        <v>31</v>
      </c>
      <c r="E13" s="13">
        <v>0</v>
      </c>
      <c r="F13" s="14">
        <v>216279.63999999993</v>
      </c>
    </row>
    <row r="14" spans="1:9" x14ac:dyDescent="0.2">
      <c r="A14" s="16"/>
      <c r="B14" s="16"/>
      <c r="C14" s="10" t="s">
        <v>32</v>
      </c>
      <c r="D14" s="10" t="s">
        <v>33</v>
      </c>
      <c r="E14" s="13">
        <v>0</v>
      </c>
      <c r="F14" s="14">
        <v>1949170.2499999995</v>
      </c>
      <c r="G14" s="12">
        <f>SUM(F14:F19,F56:F61)</f>
        <v>6765706.049999998</v>
      </c>
    </row>
    <row r="15" spans="1:9" x14ac:dyDescent="0.2">
      <c r="A15" s="16"/>
      <c r="B15" s="16"/>
      <c r="C15" s="10" t="s">
        <v>34</v>
      </c>
      <c r="D15" s="10" t="s">
        <v>35</v>
      </c>
      <c r="E15" s="13">
        <v>0</v>
      </c>
      <c r="F15" s="14">
        <v>19716.440000000002</v>
      </c>
    </row>
    <row r="16" spans="1:9" x14ac:dyDescent="0.2">
      <c r="A16" s="16"/>
      <c r="B16" s="16"/>
      <c r="C16" s="10" t="s">
        <v>36</v>
      </c>
      <c r="D16" s="10" t="s">
        <v>37</v>
      </c>
      <c r="E16" s="13">
        <v>0</v>
      </c>
      <c r="F16" s="14">
        <v>97724.390000000072</v>
      </c>
    </row>
    <row r="17" spans="1:7" x14ac:dyDescent="0.2">
      <c r="A17" s="16"/>
      <c r="B17" s="16"/>
      <c r="C17" s="10" t="s">
        <v>38</v>
      </c>
      <c r="D17" s="10" t="s">
        <v>39</v>
      </c>
      <c r="E17" s="13">
        <v>0</v>
      </c>
      <c r="F17" s="14">
        <v>29733.340000000004</v>
      </c>
    </row>
    <row r="18" spans="1:7" x14ac:dyDescent="0.2">
      <c r="A18" s="16"/>
      <c r="B18" s="16"/>
      <c r="C18" s="10" t="s">
        <v>40</v>
      </c>
      <c r="D18" s="10" t="s">
        <v>41</v>
      </c>
      <c r="E18" s="13">
        <v>0</v>
      </c>
      <c r="F18" s="14">
        <v>68324.239999999991</v>
      </c>
    </row>
    <row r="19" spans="1:7" x14ac:dyDescent="0.2">
      <c r="A19" s="16"/>
      <c r="B19" s="16"/>
      <c r="C19" s="10" t="s">
        <v>42</v>
      </c>
      <c r="D19" s="10" t="s">
        <v>43</v>
      </c>
      <c r="E19" s="13">
        <v>0</v>
      </c>
      <c r="F19" s="14">
        <v>6000</v>
      </c>
    </row>
    <row r="20" spans="1:7" x14ac:dyDescent="0.2">
      <c r="A20" s="16"/>
      <c r="B20" s="16"/>
      <c r="C20" s="10" t="s">
        <v>44</v>
      </c>
      <c r="D20" s="10" t="s">
        <v>45</v>
      </c>
      <c r="E20" s="13">
        <v>0</v>
      </c>
      <c r="F20" s="14">
        <v>-4.5110937207937241E-10</v>
      </c>
      <c r="G20" s="12">
        <f>SUM(F20:F27,F62:F67)</f>
        <v>8875117.9199999962</v>
      </c>
    </row>
    <row r="21" spans="1:7" x14ac:dyDescent="0.2">
      <c r="A21" s="16"/>
      <c r="B21" s="16"/>
      <c r="C21" s="10" t="s">
        <v>46</v>
      </c>
      <c r="D21" s="10" t="s">
        <v>47</v>
      </c>
      <c r="E21" s="13">
        <v>0</v>
      </c>
      <c r="F21" s="14">
        <v>3754656.7500000009</v>
      </c>
    </row>
    <row r="22" spans="1:7" x14ac:dyDescent="0.2">
      <c r="A22" s="16"/>
      <c r="B22" s="16"/>
      <c r="C22" s="10" t="s">
        <v>48</v>
      </c>
      <c r="D22" s="10" t="s">
        <v>49</v>
      </c>
      <c r="E22" s="13">
        <v>0</v>
      </c>
      <c r="F22" s="14">
        <v>1103582.1799999995</v>
      </c>
    </row>
    <row r="23" spans="1:7" x14ac:dyDescent="0.2">
      <c r="A23" s="16"/>
      <c r="B23" s="16"/>
      <c r="C23" s="10" t="s">
        <v>50</v>
      </c>
      <c r="D23" s="10" t="s">
        <v>51</v>
      </c>
      <c r="E23" s="13">
        <v>0</v>
      </c>
      <c r="F23" s="14">
        <v>2.2737367544323206E-13</v>
      </c>
    </row>
    <row r="24" spans="1:7" x14ac:dyDescent="0.2">
      <c r="A24" s="16"/>
      <c r="B24" s="16"/>
      <c r="C24" s="10" t="s">
        <v>52</v>
      </c>
      <c r="D24" s="10" t="s">
        <v>53</v>
      </c>
      <c r="E24" s="13">
        <v>0</v>
      </c>
      <c r="F24" s="14">
        <v>6134.34</v>
      </c>
    </row>
    <row r="25" spans="1:7" x14ac:dyDescent="0.2">
      <c r="A25" s="16"/>
      <c r="B25" s="16"/>
      <c r="C25" s="10" t="s">
        <v>54</v>
      </c>
      <c r="D25" s="10" t="s">
        <v>55</v>
      </c>
      <c r="E25" s="13">
        <v>0</v>
      </c>
      <c r="F25" s="14">
        <v>0</v>
      </c>
    </row>
    <row r="26" spans="1:7" x14ac:dyDescent="0.2">
      <c r="A26" s="16"/>
      <c r="B26" s="16"/>
      <c r="C26" s="10" t="s">
        <v>56</v>
      </c>
      <c r="D26" s="10" t="s">
        <v>57</v>
      </c>
      <c r="E26" s="13">
        <v>0</v>
      </c>
      <c r="F26" s="14">
        <v>218644.07</v>
      </c>
    </row>
    <row r="27" spans="1:7" x14ac:dyDescent="0.2">
      <c r="A27" s="16"/>
      <c r="B27" s="16"/>
      <c r="C27" s="10" t="s">
        <v>58</v>
      </c>
      <c r="D27" s="10" t="s">
        <v>59</v>
      </c>
      <c r="E27" s="13">
        <v>0</v>
      </c>
      <c r="F27" s="14">
        <v>-218644.07</v>
      </c>
    </row>
    <row r="28" spans="1:7" x14ac:dyDescent="0.2">
      <c r="A28" s="16"/>
      <c r="B28" s="16"/>
      <c r="C28" s="10" t="s">
        <v>60</v>
      </c>
      <c r="D28" s="10" t="s">
        <v>61</v>
      </c>
      <c r="E28" s="13">
        <v>84</v>
      </c>
      <c r="F28" s="14">
        <v>7579360.0599999996</v>
      </c>
      <c r="G28" s="12">
        <f>SUM(F28,F68)</f>
        <v>9676790.4600000009</v>
      </c>
    </row>
    <row r="29" spans="1:7" x14ac:dyDescent="0.2">
      <c r="A29" s="16"/>
      <c r="B29" s="16"/>
      <c r="C29" s="10" t="s">
        <v>62</v>
      </c>
      <c r="D29" s="10" t="s">
        <v>63</v>
      </c>
      <c r="E29" s="13">
        <v>0</v>
      </c>
      <c r="F29" s="14">
        <v>180674.85000000003</v>
      </c>
      <c r="G29" s="12">
        <f>SUM(F29,F69)</f>
        <v>644454.14999999991</v>
      </c>
    </row>
    <row r="30" spans="1:7" x14ac:dyDescent="0.2">
      <c r="A30" s="16"/>
      <c r="B30" s="16"/>
      <c r="C30" s="10" t="s">
        <v>64</v>
      </c>
      <c r="D30" s="10" t="s">
        <v>65</v>
      </c>
      <c r="E30" s="13">
        <v>0</v>
      </c>
      <c r="F30" s="14">
        <v>92682.209999999963</v>
      </c>
      <c r="G30" s="12">
        <f>SUM(F30,F70)</f>
        <v>140224.37999999998</v>
      </c>
    </row>
    <row r="31" spans="1:7" x14ac:dyDescent="0.2">
      <c r="A31" s="16"/>
      <c r="B31" s="16"/>
      <c r="C31" s="10" t="s">
        <v>66</v>
      </c>
      <c r="D31" s="10" t="s">
        <v>67</v>
      </c>
      <c r="E31" s="13">
        <v>0</v>
      </c>
      <c r="F31" s="14">
        <v>2372.88</v>
      </c>
      <c r="G31" s="12">
        <f>SUM(F31,F72)</f>
        <v>25029.320000000003</v>
      </c>
    </row>
    <row r="32" spans="1:7" x14ac:dyDescent="0.2">
      <c r="A32" s="16"/>
      <c r="B32" s="16"/>
      <c r="C32" s="10" t="s">
        <v>68</v>
      </c>
      <c r="D32" s="10" t="s">
        <v>69</v>
      </c>
      <c r="E32" s="13">
        <v>0</v>
      </c>
      <c r="F32" s="14">
        <v>493356.67</v>
      </c>
      <c r="G32" s="12">
        <f>SUM(F32,F73)</f>
        <v>1771251.7899999998</v>
      </c>
    </row>
    <row r="33" spans="1:7" x14ac:dyDescent="0.2">
      <c r="A33" s="16"/>
      <c r="B33" s="16"/>
      <c r="C33" s="10" t="s">
        <v>70</v>
      </c>
      <c r="D33" s="10" t="s">
        <v>71</v>
      </c>
      <c r="E33" s="13">
        <v>0</v>
      </c>
      <c r="F33" s="14">
        <v>1.03</v>
      </c>
    </row>
    <row r="34" spans="1:7" x14ac:dyDescent="0.2">
      <c r="A34" s="16"/>
      <c r="B34" s="16"/>
      <c r="C34" s="10" t="s">
        <v>72</v>
      </c>
      <c r="D34" s="10" t="s">
        <v>73</v>
      </c>
      <c r="E34" s="13">
        <v>0</v>
      </c>
      <c r="F34" s="14">
        <v>-2.5300000000000007</v>
      </c>
    </row>
    <row r="35" spans="1:7" x14ac:dyDescent="0.2">
      <c r="A35" s="16"/>
      <c r="B35" s="16"/>
      <c r="C35" s="10" t="s">
        <v>74</v>
      </c>
      <c r="D35" s="10" t="s">
        <v>75</v>
      </c>
      <c r="E35" s="13">
        <v>1200</v>
      </c>
      <c r="F35" s="14">
        <v>54725.74</v>
      </c>
      <c r="G35" s="12">
        <f>SUM(F35,F77)</f>
        <v>97842.959999999992</v>
      </c>
    </row>
    <row r="36" spans="1:7" x14ac:dyDescent="0.2">
      <c r="A36" s="16"/>
      <c r="B36" s="16"/>
      <c r="C36" s="10" t="s">
        <v>76</v>
      </c>
      <c r="D36" s="10" t="s">
        <v>77</v>
      </c>
      <c r="E36" s="13">
        <v>1200</v>
      </c>
      <c r="F36" s="14">
        <v>21272860.739999998</v>
      </c>
      <c r="G36" s="12">
        <f>SUM(F36:F37,F78:F79)</f>
        <v>26847493.52</v>
      </c>
    </row>
    <row r="37" spans="1:7" x14ac:dyDescent="0.2">
      <c r="A37" s="16"/>
      <c r="B37" s="16"/>
      <c r="C37" s="10" t="s">
        <v>78</v>
      </c>
      <c r="D37" s="10" t="s">
        <v>79</v>
      </c>
      <c r="E37" s="13">
        <v>1200</v>
      </c>
      <c r="F37" s="14">
        <v>0</v>
      </c>
    </row>
    <row r="38" spans="1:7" x14ac:dyDescent="0.2">
      <c r="A38" s="16"/>
      <c r="B38" s="16"/>
      <c r="C38" s="10" t="s">
        <v>80</v>
      </c>
      <c r="D38" s="10" t="s">
        <v>81</v>
      </c>
      <c r="E38" s="13">
        <v>6486647.3600000013</v>
      </c>
      <c r="F38" s="14">
        <v>8997359.7899999991</v>
      </c>
      <c r="G38" s="12">
        <f>SUM(F38,F80)</f>
        <v>27862462.57</v>
      </c>
    </row>
    <row r="39" spans="1:7" x14ac:dyDescent="0.2">
      <c r="A39" s="16"/>
      <c r="B39" s="16"/>
      <c r="C39" s="10" t="s">
        <v>82</v>
      </c>
      <c r="D39" s="10" t="s">
        <v>83</v>
      </c>
      <c r="E39" s="13">
        <v>4.0499999999999989</v>
      </c>
      <c r="F39" s="14">
        <v>20522</v>
      </c>
      <c r="G39" s="12">
        <f>SUM(F39:F42,F81,F83:F85)</f>
        <v>882267.23</v>
      </c>
    </row>
    <row r="40" spans="1:7" x14ac:dyDescent="0.2">
      <c r="A40" s="16"/>
      <c r="B40" s="16"/>
      <c r="C40" s="10" t="s">
        <v>84</v>
      </c>
      <c r="D40" s="10" t="s">
        <v>85</v>
      </c>
      <c r="E40" s="13">
        <v>10.780000000000001</v>
      </c>
      <c r="F40" s="14">
        <v>257271.52</v>
      </c>
    </row>
    <row r="41" spans="1:7" x14ac:dyDescent="0.2">
      <c r="A41" s="16"/>
      <c r="B41" s="16"/>
      <c r="C41" s="10" t="s">
        <v>86</v>
      </c>
      <c r="D41" s="10" t="s">
        <v>87</v>
      </c>
      <c r="E41" s="13">
        <v>101.5</v>
      </c>
      <c r="F41" s="14">
        <v>35494.060000000012</v>
      </c>
    </row>
    <row r="42" spans="1:7" x14ac:dyDescent="0.2">
      <c r="A42" s="16"/>
      <c r="B42" s="16"/>
      <c r="C42" s="10" t="s">
        <v>88</v>
      </c>
      <c r="D42" s="10" t="s">
        <v>89</v>
      </c>
      <c r="E42" s="13">
        <v>101.5</v>
      </c>
      <c r="F42" s="14">
        <v>258996.36</v>
      </c>
    </row>
    <row r="43" spans="1:7" x14ac:dyDescent="0.2">
      <c r="A43" s="10" t="s">
        <v>90</v>
      </c>
      <c r="B43" s="20"/>
      <c r="C43" s="20"/>
      <c r="D43" s="20"/>
      <c r="E43" s="13">
        <v>6490977.9680000013</v>
      </c>
      <c r="F43" s="14">
        <v>53136353.739999995</v>
      </c>
    </row>
    <row r="44" spans="1:7" x14ac:dyDescent="0.2">
      <c r="A44" s="10" t="s">
        <v>91</v>
      </c>
      <c r="B44" s="10" t="s">
        <v>92</v>
      </c>
      <c r="C44" s="10" t="s">
        <v>10</v>
      </c>
      <c r="D44" s="10" t="s">
        <v>11</v>
      </c>
      <c r="E44" s="13">
        <v>580.5</v>
      </c>
      <c r="F44" s="14">
        <v>1654.4899999999996</v>
      </c>
    </row>
    <row r="45" spans="1:7" x14ac:dyDescent="0.2">
      <c r="A45" s="16"/>
      <c r="B45" s="16"/>
      <c r="C45" s="10" t="s">
        <v>13</v>
      </c>
      <c r="D45" s="10" t="s">
        <v>14</v>
      </c>
      <c r="E45" s="13">
        <v>4002.375</v>
      </c>
      <c r="F45" s="14">
        <v>246366.21999999988</v>
      </c>
    </row>
    <row r="46" spans="1:7" x14ac:dyDescent="0.2">
      <c r="A46" s="16"/>
      <c r="B46" s="16"/>
      <c r="C46" s="10" t="s">
        <v>15</v>
      </c>
      <c r="D46" s="10" t="s">
        <v>16</v>
      </c>
      <c r="E46" s="13">
        <v>1321</v>
      </c>
      <c r="F46" s="14">
        <v>628027.66000000038</v>
      </c>
    </row>
    <row r="47" spans="1:7" x14ac:dyDescent="0.2">
      <c r="A47" s="16"/>
      <c r="B47" s="16"/>
      <c r="C47" s="10" t="s">
        <v>17</v>
      </c>
      <c r="D47" s="10" t="s">
        <v>18</v>
      </c>
      <c r="E47" s="13">
        <v>20</v>
      </c>
      <c r="F47" s="14">
        <v>831.29</v>
      </c>
    </row>
    <row r="48" spans="1:7" x14ac:dyDescent="0.2">
      <c r="A48" s="16"/>
      <c r="B48" s="16"/>
      <c r="C48" s="10" t="s">
        <v>93</v>
      </c>
      <c r="D48" s="10" t="s">
        <v>94</v>
      </c>
      <c r="E48" s="13">
        <v>17</v>
      </c>
      <c r="F48" s="14">
        <v>622.12</v>
      </c>
    </row>
    <row r="49" spans="1:7" x14ac:dyDescent="0.2">
      <c r="A49" s="16"/>
      <c r="B49" s="16"/>
      <c r="C49" s="10" t="s">
        <v>95</v>
      </c>
      <c r="D49" s="10" t="s">
        <v>96</v>
      </c>
      <c r="E49" s="13">
        <v>634.45000000000005</v>
      </c>
      <c r="F49" s="14">
        <v>130364.23999999999</v>
      </c>
    </row>
    <row r="50" spans="1:7" x14ac:dyDescent="0.2">
      <c r="A50" s="16"/>
      <c r="B50" s="16"/>
      <c r="C50" s="10" t="s">
        <v>19</v>
      </c>
      <c r="D50" s="17" t="s">
        <v>20</v>
      </c>
      <c r="E50" s="18">
        <v>-770.60899999999992</v>
      </c>
      <c r="F50" s="19">
        <v>-32383.17</v>
      </c>
      <c r="G50" s="15" t="s">
        <v>21</v>
      </c>
    </row>
    <row r="51" spans="1:7" x14ac:dyDescent="0.2">
      <c r="A51" s="16"/>
      <c r="B51" s="16"/>
      <c r="C51" s="10" t="s">
        <v>22</v>
      </c>
      <c r="D51" s="10" t="s">
        <v>23</v>
      </c>
      <c r="E51" s="13">
        <v>0</v>
      </c>
      <c r="F51" s="14">
        <v>13627959.949999997</v>
      </c>
    </row>
    <row r="52" spans="1:7" x14ac:dyDescent="0.2">
      <c r="A52" s="16"/>
      <c r="B52" s="16"/>
      <c r="C52" s="10" t="s">
        <v>24</v>
      </c>
      <c r="D52" s="10" t="s">
        <v>25</v>
      </c>
      <c r="E52" s="13">
        <v>0</v>
      </c>
      <c r="F52" s="14">
        <v>182869.52000000002</v>
      </c>
    </row>
    <row r="53" spans="1:7" x14ac:dyDescent="0.2">
      <c r="A53" s="16"/>
      <c r="B53" s="16"/>
      <c r="C53" s="10" t="s">
        <v>26</v>
      </c>
      <c r="D53" s="10" t="s">
        <v>27</v>
      </c>
      <c r="E53" s="13">
        <v>0</v>
      </c>
      <c r="F53" s="14">
        <v>115249.21</v>
      </c>
    </row>
    <row r="54" spans="1:7" x14ac:dyDescent="0.2">
      <c r="A54" s="16"/>
      <c r="B54" s="16"/>
      <c r="C54" s="10" t="s">
        <v>28</v>
      </c>
      <c r="D54" s="10" t="s">
        <v>29</v>
      </c>
      <c r="E54" s="13">
        <v>0</v>
      </c>
      <c r="F54" s="14">
        <v>10010.75</v>
      </c>
    </row>
    <row r="55" spans="1:7" x14ac:dyDescent="0.2">
      <c r="A55" s="16"/>
      <c r="B55" s="16"/>
      <c r="C55" s="10" t="s">
        <v>30</v>
      </c>
      <c r="D55" s="10" t="s">
        <v>31</v>
      </c>
      <c r="E55" s="13">
        <v>0</v>
      </c>
      <c r="F55" s="14">
        <v>730980.64</v>
      </c>
    </row>
    <row r="56" spans="1:7" x14ac:dyDescent="0.2">
      <c r="A56" s="16"/>
      <c r="B56" s="16"/>
      <c r="C56" s="10" t="s">
        <v>32</v>
      </c>
      <c r="D56" s="10" t="s">
        <v>33</v>
      </c>
      <c r="E56" s="13">
        <v>0</v>
      </c>
      <c r="F56" s="14">
        <v>4062622.2299999972</v>
      </c>
    </row>
    <row r="57" spans="1:7" x14ac:dyDescent="0.2">
      <c r="A57" s="16"/>
      <c r="B57" s="16"/>
      <c r="C57" s="10" t="s">
        <v>34</v>
      </c>
      <c r="D57" s="10" t="s">
        <v>35</v>
      </c>
      <c r="E57" s="13">
        <v>0</v>
      </c>
      <c r="F57" s="14">
        <v>53050.700000000004</v>
      </c>
    </row>
    <row r="58" spans="1:7" x14ac:dyDescent="0.2">
      <c r="A58" s="16"/>
      <c r="B58" s="16"/>
      <c r="C58" s="10" t="s">
        <v>36</v>
      </c>
      <c r="D58" s="10" t="s">
        <v>37</v>
      </c>
      <c r="E58" s="13">
        <v>0</v>
      </c>
      <c r="F58" s="14">
        <v>199503.03000000009</v>
      </c>
    </row>
    <row r="59" spans="1:7" x14ac:dyDescent="0.2">
      <c r="A59" s="16"/>
      <c r="B59" s="16"/>
      <c r="C59" s="10" t="s">
        <v>38</v>
      </c>
      <c r="D59" s="10" t="s">
        <v>39</v>
      </c>
      <c r="E59" s="13">
        <v>0</v>
      </c>
      <c r="F59" s="14">
        <v>31430.529999999995</v>
      </c>
    </row>
    <row r="60" spans="1:7" x14ac:dyDescent="0.2">
      <c r="A60" s="16"/>
      <c r="B60" s="16"/>
      <c r="C60" s="10" t="s">
        <v>40</v>
      </c>
      <c r="D60" s="10" t="s">
        <v>41</v>
      </c>
      <c r="E60" s="13">
        <v>0</v>
      </c>
      <c r="F60" s="14">
        <v>232430.90000000008</v>
      </c>
    </row>
    <row r="61" spans="1:7" x14ac:dyDescent="0.2">
      <c r="A61" s="16"/>
      <c r="B61" s="16"/>
      <c r="C61" s="10" t="s">
        <v>42</v>
      </c>
      <c r="D61" s="10" t="s">
        <v>43</v>
      </c>
      <c r="E61" s="13">
        <v>0</v>
      </c>
      <c r="F61" s="14">
        <v>16000</v>
      </c>
    </row>
    <row r="62" spans="1:7" x14ac:dyDescent="0.2">
      <c r="A62" s="16"/>
      <c r="B62" s="16"/>
      <c r="C62" s="10" t="s">
        <v>44</v>
      </c>
      <c r="D62" s="10" t="s">
        <v>45</v>
      </c>
      <c r="E62" s="13">
        <v>0</v>
      </c>
      <c r="F62" s="14">
        <v>-2.5611370801925659E-9</v>
      </c>
    </row>
    <row r="63" spans="1:7" x14ac:dyDescent="0.2">
      <c r="A63" s="16"/>
      <c r="B63" s="16"/>
      <c r="C63" s="10" t="s">
        <v>46</v>
      </c>
      <c r="D63" s="10" t="s">
        <v>47</v>
      </c>
      <c r="E63" s="13">
        <v>0</v>
      </c>
      <c r="F63" s="14">
        <v>2827418.3800000008</v>
      </c>
    </row>
    <row r="64" spans="1:7" x14ac:dyDescent="0.2">
      <c r="A64" s="16"/>
      <c r="B64" s="16"/>
      <c r="C64" s="10" t="s">
        <v>48</v>
      </c>
      <c r="D64" s="10" t="s">
        <v>49</v>
      </c>
      <c r="E64" s="13">
        <v>0</v>
      </c>
      <c r="F64" s="14">
        <v>711213.54000000015</v>
      </c>
    </row>
    <row r="65" spans="1:7" x14ac:dyDescent="0.2">
      <c r="A65" s="16"/>
      <c r="B65" s="16"/>
      <c r="C65" s="10" t="s">
        <v>50</v>
      </c>
      <c r="D65" s="10" t="s">
        <v>51</v>
      </c>
      <c r="E65" s="13">
        <v>0</v>
      </c>
      <c r="F65" s="14">
        <v>-2.9103830456733704E-11</v>
      </c>
    </row>
    <row r="66" spans="1:7" x14ac:dyDescent="0.2">
      <c r="A66" s="16"/>
      <c r="B66" s="16"/>
      <c r="C66" s="10" t="s">
        <v>97</v>
      </c>
      <c r="D66" s="10" t="s">
        <v>98</v>
      </c>
      <c r="E66" s="13">
        <v>0</v>
      </c>
      <c r="F66" s="14">
        <v>468155.78999999992</v>
      </c>
    </row>
    <row r="67" spans="1:7" x14ac:dyDescent="0.2">
      <c r="A67" s="16"/>
      <c r="B67" s="16"/>
      <c r="C67" s="10" t="s">
        <v>52</v>
      </c>
      <c r="D67" s="10" t="s">
        <v>53</v>
      </c>
      <c r="E67" s="13">
        <v>0</v>
      </c>
      <c r="F67" s="14">
        <v>3956.9399999999878</v>
      </c>
    </row>
    <row r="68" spans="1:7" x14ac:dyDescent="0.2">
      <c r="A68" s="16"/>
      <c r="B68" s="16"/>
      <c r="C68" s="10" t="s">
        <v>60</v>
      </c>
      <c r="D68" s="10" t="s">
        <v>61</v>
      </c>
      <c r="E68" s="13">
        <v>75</v>
      </c>
      <c r="F68" s="14">
        <v>2097430.4000000004</v>
      </c>
    </row>
    <row r="69" spans="1:7" x14ac:dyDescent="0.2">
      <c r="A69" s="16"/>
      <c r="B69" s="16"/>
      <c r="C69" s="10" t="s">
        <v>62</v>
      </c>
      <c r="D69" s="10" t="s">
        <v>63</v>
      </c>
      <c r="E69" s="13">
        <v>0</v>
      </c>
      <c r="F69" s="14">
        <v>463779.29999999993</v>
      </c>
    </row>
    <row r="70" spans="1:7" x14ac:dyDescent="0.2">
      <c r="A70" s="16"/>
      <c r="B70" s="16"/>
      <c r="C70" s="10" t="s">
        <v>64</v>
      </c>
      <c r="D70" s="10" t="s">
        <v>65</v>
      </c>
      <c r="E70" s="13">
        <v>0</v>
      </c>
      <c r="F70" s="14">
        <v>47542.170000000006</v>
      </c>
    </row>
    <row r="71" spans="1:7" x14ac:dyDescent="0.2">
      <c r="A71" s="16"/>
      <c r="B71" s="16"/>
      <c r="C71" s="10" t="s">
        <v>99</v>
      </c>
      <c r="D71" s="17" t="s">
        <v>100</v>
      </c>
      <c r="E71" s="18">
        <v>0</v>
      </c>
      <c r="F71" s="19">
        <v>5099604.49</v>
      </c>
      <c r="G71" s="15" t="s">
        <v>21</v>
      </c>
    </row>
    <row r="72" spans="1:7" x14ac:dyDescent="0.2">
      <c r="A72" s="16"/>
      <c r="B72" s="16"/>
      <c r="C72" s="10" t="s">
        <v>66</v>
      </c>
      <c r="D72" s="10" t="s">
        <v>67</v>
      </c>
      <c r="E72" s="13">
        <v>2</v>
      </c>
      <c r="F72" s="14">
        <v>22656.440000000002</v>
      </c>
    </row>
    <row r="73" spans="1:7" x14ac:dyDescent="0.2">
      <c r="A73" s="16"/>
      <c r="B73" s="16"/>
      <c r="C73" s="10" t="s">
        <v>68</v>
      </c>
      <c r="D73" s="10" t="s">
        <v>69</v>
      </c>
      <c r="E73" s="13">
        <v>0</v>
      </c>
      <c r="F73" s="14">
        <v>1277895.1199999999</v>
      </c>
    </row>
    <row r="74" spans="1:7" x14ac:dyDescent="0.2">
      <c r="A74" s="16"/>
      <c r="B74" s="16"/>
      <c r="C74" s="10" t="s">
        <v>70</v>
      </c>
      <c r="D74" s="10" t="s">
        <v>71</v>
      </c>
      <c r="E74" s="13">
        <v>0</v>
      </c>
      <c r="F74" s="14">
        <v>385.29999999999995</v>
      </c>
    </row>
    <row r="75" spans="1:7" x14ac:dyDescent="0.2">
      <c r="A75" s="16"/>
      <c r="B75" s="16"/>
      <c r="C75" s="10" t="s">
        <v>72</v>
      </c>
      <c r="D75" s="10" t="s">
        <v>73</v>
      </c>
      <c r="E75" s="13">
        <v>0</v>
      </c>
      <c r="F75" s="14">
        <v>-33.92</v>
      </c>
    </row>
    <row r="76" spans="1:7" x14ac:dyDescent="0.2">
      <c r="A76" s="16"/>
      <c r="B76" s="16"/>
      <c r="C76" s="10" t="s">
        <v>101</v>
      </c>
      <c r="D76" s="10" t="s">
        <v>102</v>
      </c>
      <c r="E76" s="13">
        <v>0</v>
      </c>
      <c r="F76" s="14">
        <v>0.01</v>
      </c>
    </row>
    <row r="77" spans="1:7" x14ac:dyDescent="0.2">
      <c r="A77" s="16"/>
      <c r="B77" s="16"/>
      <c r="C77" s="10" t="s">
        <v>74</v>
      </c>
      <c r="D77" s="10" t="s">
        <v>75</v>
      </c>
      <c r="E77" s="13">
        <v>1200</v>
      </c>
      <c r="F77" s="14">
        <v>43117.22</v>
      </c>
    </row>
    <row r="78" spans="1:7" x14ac:dyDescent="0.2">
      <c r="A78" s="16"/>
      <c r="B78" s="16"/>
      <c r="C78" s="10" t="s">
        <v>76</v>
      </c>
      <c r="D78" s="10" t="s">
        <v>77</v>
      </c>
      <c r="E78" s="13">
        <v>1200</v>
      </c>
      <c r="F78" s="14">
        <v>5574632.7800000003</v>
      </c>
    </row>
    <row r="79" spans="1:7" x14ac:dyDescent="0.2">
      <c r="A79" s="16"/>
      <c r="B79" s="16"/>
      <c r="C79" s="10" t="s">
        <v>78</v>
      </c>
      <c r="D79" s="10" t="s">
        <v>79</v>
      </c>
      <c r="E79" s="13">
        <v>1200</v>
      </c>
      <c r="F79" s="14">
        <v>0</v>
      </c>
    </row>
    <row r="80" spans="1:7" x14ac:dyDescent="0.2">
      <c r="A80" s="16"/>
      <c r="B80" s="16"/>
      <c r="C80" s="10" t="s">
        <v>80</v>
      </c>
      <c r="D80" s="10" t="s">
        <v>81</v>
      </c>
      <c r="E80" s="13">
        <v>13627959.950000001</v>
      </c>
      <c r="F80" s="14">
        <v>18865102.780000001</v>
      </c>
    </row>
    <row r="81" spans="1:7" x14ac:dyDescent="0.2">
      <c r="A81" s="16"/>
      <c r="B81" s="16"/>
      <c r="C81" s="10" t="s">
        <v>82</v>
      </c>
      <c r="D81" s="10" t="s">
        <v>83</v>
      </c>
      <c r="E81" s="13">
        <v>9.4499999999999993</v>
      </c>
      <c r="F81" s="14">
        <v>47884.689999999988</v>
      </c>
    </row>
    <row r="82" spans="1:7" x14ac:dyDescent="0.2">
      <c r="A82" s="16"/>
      <c r="B82" s="16"/>
      <c r="C82" s="10" t="s">
        <v>103</v>
      </c>
      <c r="D82" s="17" t="s">
        <v>104</v>
      </c>
      <c r="E82" s="18">
        <v>313001.19199999998</v>
      </c>
      <c r="F82" s="19">
        <v>51366291.13000001</v>
      </c>
      <c r="G82" s="15" t="s">
        <v>21</v>
      </c>
    </row>
    <row r="83" spans="1:7" x14ac:dyDescent="0.2">
      <c r="A83" s="16"/>
      <c r="B83" s="16"/>
      <c r="C83" s="10" t="s">
        <v>86</v>
      </c>
      <c r="D83" s="10" t="s">
        <v>87</v>
      </c>
      <c r="E83" s="13">
        <v>90.100000000000009</v>
      </c>
      <c r="F83" s="14">
        <v>31509.899999999994</v>
      </c>
    </row>
    <row r="84" spans="1:7" x14ac:dyDescent="0.2">
      <c r="A84" s="16"/>
      <c r="B84" s="16"/>
      <c r="C84" s="10" t="s">
        <v>105</v>
      </c>
      <c r="D84" s="10" t="s">
        <v>106</v>
      </c>
      <c r="E84" s="13">
        <v>6</v>
      </c>
      <c r="F84" s="14">
        <v>744.31</v>
      </c>
    </row>
    <row r="85" spans="1:7" x14ac:dyDescent="0.2">
      <c r="A85" s="16"/>
      <c r="B85" s="16"/>
      <c r="C85" s="10" t="s">
        <v>88</v>
      </c>
      <c r="D85" s="10" t="s">
        <v>89</v>
      </c>
      <c r="E85" s="13">
        <v>90.100000000000009</v>
      </c>
      <c r="F85" s="14">
        <v>229844.39000000004</v>
      </c>
    </row>
    <row r="86" spans="1:7" x14ac:dyDescent="0.2">
      <c r="A86" s="10" t="s">
        <v>107</v>
      </c>
      <c r="B86" s="20"/>
      <c r="C86" s="20"/>
      <c r="D86" s="20"/>
      <c r="E86" s="13">
        <v>13950638.507999999</v>
      </c>
      <c r="F86" s="14">
        <v>109416721.47000001</v>
      </c>
    </row>
    <row r="87" spans="1:7" ht="15" x14ac:dyDescent="0.25">
      <c r="A87" s="21" t="s">
        <v>108</v>
      </c>
      <c r="B87" s="22"/>
      <c r="C87" s="22"/>
      <c r="D87" s="22"/>
      <c r="E87" s="23">
        <v>20441616.476000007</v>
      </c>
      <c r="F87" s="24">
        <v>162553075.21000001</v>
      </c>
      <c r="G87" s="25">
        <f>F87-F82-F71-F8-F50-H4</f>
        <v>105775018.56</v>
      </c>
    </row>
    <row r="88" spans="1:7" x14ac:dyDescent="0.2">
      <c r="G88" s="26">
        <v>4.8500000000000001E-2</v>
      </c>
    </row>
    <row r="89" spans="1:7" x14ac:dyDescent="0.2">
      <c r="G89" s="27">
        <f>G87*G88</f>
        <v>5130088.4001600007</v>
      </c>
    </row>
    <row r="90" spans="1:7" x14ac:dyDescent="0.2">
      <c r="G90" s="27">
        <f>G89+G87</f>
        <v>110905106.96016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33" sqref="F33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19 п.о абз.1 </vt:lpstr>
      <vt:lpstr>объемы затрат </vt:lpstr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2020-02-28T06:03:28Z</dcterms:modified>
</cp:coreProperties>
</file>